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8_{6F65F073-4B33-4E9D-80F6-FB6DAB477825}" xr6:coauthVersionLast="47" xr6:coauthVersionMax="47" xr10:uidLastSave="{00000000-0000-0000-0000-000000000000}"/>
  <bookViews>
    <workbookView xWindow="3570" yWindow="5190" windowWidth="21600" windowHeight="11295" xr2:uid="{00000000-000D-0000-FFFF-FFFF00000000}"/>
  </bookViews>
  <sheets>
    <sheet name="Lapa1" sheetId="1" r:id="rId1"/>
  </sheets>
  <definedNames>
    <definedName name="_xlnm._FilterDatabase" localSheetId="0" hidden="1">Lapa1!$A$1:$N$163</definedName>
    <definedName name="_Hlk125018443" localSheetId="0">Lapa1!#REF!</definedName>
    <definedName name="_Hlk226394690" localSheetId="0">Lapa1!$B$112</definedName>
    <definedName name="_Hlk95398931" localSheetId="0">Lapa1!$B$136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23" i="1" l="1"/>
  <c r="J167" i="1"/>
  <c r="I167" i="1"/>
  <c r="J112" i="1"/>
  <c r="I110" i="1"/>
  <c r="J110" i="1" s="1"/>
  <c r="D111" i="1" l="1"/>
  <c r="C111" i="1"/>
  <c r="I111" i="1" l="1"/>
  <c r="J111" i="1" s="1"/>
  <c r="F54" i="1"/>
  <c r="E163" i="1" l="1"/>
  <c r="F163" i="1"/>
  <c r="G163" i="1"/>
  <c r="H163" i="1"/>
  <c r="I163" i="1"/>
  <c r="C163" i="1"/>
  <c r="D153" i="1"/>
  <c r="E153" i="1"/>
  <c r="F153" i="1"/>
  <c r="G153" i="1"/>
  <c r="G124" i="1" s="1"/>
  <c r="H153" i="1"/>
  <c r="I153" i="1"/>
  <c r="G125" i="1"/>
  <c r="F99" i="1"/>
  <c r="G99" i="1"/>
  <c r="H99" i="1"/>
  <c r="G48" i="1"/>
  <c r="D26" i="1"/>
  <c r="E26" i="1"/>
  <c r="G26" i="1"/>
  <c r="I26" i="1"/>
  <c r="J26" i="1"/>
  <c r="E4" i="1"/>
  <c r="G4" i="1"/>
  <c r="G3" i="1" s="1"/>
  <c r="H4" i="1"/>
  <c r="C153" i="1"/>
  <c r="C113" i="1"/>
  <c r="C99" i="1"/>
  <c r="C98" i="1" s="1"/>
  <c r="C48" i="1"/>
  <c r="C26" i="1"/>
  <c r="D25" i="1"/>
  <c r="I25" i="1" s="1"/>
  <c r="C22" i="1" l="1"/>
  <c r="D22" i="1" s="1"/>
  <c r="I22" i="1" l="1"/>
  <c r="I4" i="1" s="1"/>
  <c r="I3" i="1" s="1"/>
  <c r="J22" i="1"/>
  <c r="J4" i="1" s="1"/>
  <c r="J3" i="1" s="1"/>
  <c r="D152" i="1"/>
  <c r="I152" i="1" s="1"/>
  <c r="H151" i="1"/>
  <c r="F113" i="1"/>
  <c r="G113" i="1"/>
  <c r="H113" i="1"/>
  <c r="H150" i="1" l="1"/>
  <c r="D150" i="1"/>
  <c r="H149" i="1"/>
  <c r="D149" i="1"/>
  <c r="H133" i="1"/>
  <c r="D133" i="1"/>
  <c r="D148" i="1"/>
  <c r="H148" i="1" s="1"/>
  <c r="D107" i="1"/>
  <c r="D104" i="1"/>
  <c r="D99" i="1" s="1"/>
  <c r="H74" i="1" l="1"/>
  <c r="H75" i="1"/>
  <c r="H76" i="1"/>
  <c r="H77" i="1"/>
  <c r="H78" i="1"/>
  <c r="H79" i="1"/>
  <c r="H80" i="1"/>
  <c r="H81" i="1"/>
  <c r="H82" i="1"/>
  <c r="H83" i="1"/>
  <c r="H84" i="1"/>
  <c r="H85" i="1"/>
  <c r="H86" i="1"/>
  <c r="H87" i="1"/>
  <c r="H88" i="1"/>
  <c r="H89" i="1"/>
  <c r="H90" i="1"/>
  <c r="H91" i="1"/>
  <c r="H92" i="1"/>
  <c r="H73" i="1"/>
  <c r="D74" i="1"/>
  <c r="E74" i="1"/>
  <c r="D75" i="1"/>
  <c r="E75" i="1"/>
  <c r="D76" i="1"/>
  <c r="E76" i="1"/>
  <c r="D77" i="1"/>
  <c r="E77" i="1"/>
  <c r="D78" i="1"/>
  <c r="E78" i="1"/>
  <c r="D79" i="1"/>
  <c r="E79" i="1"/>
  <c r="D80" i="1"/>
  <c r="E80" i="1"/>
  <c r="D81" i="1"/>
  <c r="E81" i="1"/>
  <c r="D82" i="1"/>
  <c r="E82" i="1"/>
  <c r="D83" i="1"/>
  <c r="E83" i="1"/>
  <c r="D84" i="1"/>
  <c r="E84" i="1"/>
  <c r="D85" i="1"/>
  <c r="E85" i="1"/>
  <c r="D86" i="1"/>
  <c r="E86" i="1"/>
  <c r="D87" i="1"/>
  <c r="E87" i="1"/>
  <c r="D88" i="1"/>
  <c r="E88" i="1"/>
  <c r="D89" i="1"/>
  <c r="E89" i="1"/>
  <c r="D90" i="1"/>
  <c r="E90" i="1"/>
  <c r="D91" i="1"/>
  <c r="E91" i="1"/>
  <c r="D92" i="1"/>
  <c r="E92" i="1"/>
  <c r="E73" i="1"/>
  <c r="D73" i="1"/>
  <c r="H41" i="1"/>
  <c r="H26" i="1" s="1"/>
  <c r="H135" i="1"/>
  <c r="H125" i="1" s="1"/>
  <c r="H124" i="1" s="1"/>
  <c r="D65" i="1"/>
  <c r="E48" i="1" l="1"/>
  <c r="E3" i="1" s="1"/>
  <c r="H48" i="1"/>
  <c r="H3" i="1" s="1"/>
  <c r="D168" i="1"/>
  <c r="D163" i="1" s="1"/>
  <c r="D13" i="1" l="1"/>
  <c r="D4" i="1" s="1"/>
  <c r="C140" i="1" l="1"/>
  <c r="C125" i="1" s="1"/>
  <c r="C124" i="1" s="1"/>
  <c r="D57" i="1"/>
  <c r="D115" i="1"/>
  <c r="D70" i="1" l="1"/>
  <c r="D58" i="1"/>
  <c r="D48" i="1" s="1"/>
  <c r="D3" i="1" s="1"/>
  <c r="D146" i="1" l="1"/>
  <c r="F129" i="1"/>
  <c r="D129" i="1"/>
  <c r="F52" i="1" l="1"/>
  <c r="F48" i="1" s="1"/>
  <c r="F137" i="1" l="1"/>
  <c r="F10" i="1"/>
  <c r="F31" i="1"/>
  <c r="F26" i="1" s="1"/>
  <c r="F8" i="1"/>
  <c r="E116" i="1" l="1"/>
  <c r="D116" i="1"/>
  <c r="E119" i="1" l="1"/>
  <c r="E113" i="1" s="1"/>
  <c r="D119" i="1"/>
  <c r="D113" i="1" s="1"/>
  <c r="D135" i="1"/>
  <c r="E135" i="1"/>
  <c r="E125" i="1" s="1"/>
  <c r="E124" i="1" s="1"/>
  <c r="D127" i="1" l="1"/>
  <c r="D125" i="1" s="1"/>
  <c r="D124" i="1" s="1"/>
  <c r="F127" i="1" l="1"/>
  <c r="F125" i="1" s="1"/>
  <c r="F124" i="1" s="1"/>
  <c r="F19" i="1"/>
  <c r="F4" i="1" s="1"/>
  <c r="F3" i="1" s="1"/>
  <c r="E108" i="1" l="1"/>
  <c r="E99" i="1" s="1"/>
  <c r="E98" i="1" l="1"/>
  <c r="F98" i="1"/>
  <c r="H98" i="1"/>
  <c r="D98" i="1"/>
  <c r="G98" i="1"/>
  <c r="C5" i="1"/>
  <c r="C4" i="1" s="1"/>
  <c r="C3" i="1" s="1"/>
</calcChain>
</file>

<file path=xl/sharedStrings.xml><?xml version="1.0" encoding="utf-8"?>
<sst xmlns="http://schemas.openxmlformats.org/spreadsheetml/2006/main" count="867" uniqueCount="575">
  <si>
    <t>Projekta nosaukums</t>
  </si>
  <si>
    <t>Indikatīvā summa (Euro)</t>
  </si>
  <si>
    <t>Uzsāk- šanas laiks</t>
  </si>
  <si>
    <t>Projekta saturs / plānoto darbību rezultāti / rezultatīvie rādītāji</t>
  </si>
  <si>
    <t>Atbildīgais/ partneris</t>
  </si>
  <si>
    <t>RV</t>
  </si>
  <si>
    <t>Pašvaldības budžets</t>
  </si>
  <si>
    <t>Eiropas struktūrfondu finansējums</t>
  </si>
  <si>
    <t>Citi finansējuma avoti</t>
  </si>
  <si>
    <t>SM1 Sekmēt izglītotu, sociāli nodrošinātu, veselīgu un aktīvu sabiedrību</t>
  </si>
  <si>
    <t>VTP 1.1. Izglītotas sabiedrības veidošana</t>
  </si>
  <si>
    <t>Centrālā administrācija</t>
  </si>
  <si>
    <t>RV 1.1.3.</t>
  </si>
  <si>
    <t>Uzlabota ēkas energoefektivitāte – fasādes atjaunošana, logu nomaiņa.</t>
  </si>
  <si>
    <t>Ļaudonas pagasta pārvalde</t>
  </si>
  <si>
    <t>Madonas novada Liezēres pamatskolas sporta zāles un palīgtelpu atjaunošana. Jumta seguma nomaiņa. Fasādes krāsošana. Ventilācijas sistēmas izbūve.</t>
  </si>
  <si>
    <t>N.p.k.</t>
  </si>
  <si>
    <t>Ēkas (Skolas iela 8, Madona) pielāgošana interešu izglītības funkcijām</t>
  </si>
  <si>
    <t>Madonas Bērnu un jauniešu centra interešu izglītības pulciņu norises vietas izveide.</t>
  </si>
  <si>
    <t>J.Norviļa Madonas mūzikas skolas pārbūve</t>
  </si>
  <si>
    <t>Būvprojekta izstrāde.</t>
  </si>
  <si>
    <t>Barkavas pagasta pārvalde</t>
  </si>
  <si>
    <t>Ērgļu apvienības pārvalde</t>
  </si>
  <si>
    <t>Praulienas pagasta pārvalde</t>
  </si>
  <si>
    <t>Ērgļu vidusskolas ēkas vienkāršotā fasādes atjaunošana</t>
  </si>
  <si>
    <t>Atjaunota Ērgļu vidusskolas ēkas fasāde.</t>
  </si>
  <si>
    <t>Atbalsts izglītojamo individuālo kompetenču attīstībai</t>
  </si>
  <si>
    <t>Nodrošināta izglītības pakalpojumu daudzveidība, uzlabojot izglītojamo kompetences un mācību sasniegumus.</t>
  </si>
  <si>
    <t>RV 1.1.1.</t>
  </si>
  <si>
    <t>Cesvaines apvienības pārvalde</t>
  </si>
  <si>
    <t>VTP 1.2. Sociāli nodrošinātas un veselīgas sabiedrības veidošana</t>
  </si>
  <si>
    <t>Veiktas plānotās veselības veicināšanas aktivitātes projekta ietvaros.</t>
  </si>
  <si>
    <t>Madonas novada Sociālais dienests</t>
  </si>
  <si>
    <t>RV 1.2.3.</t>
  </si>
  <si>
    <t>Uzlabota pieejamība veselības veicināšanas un slimību profilakses pakalpojumiem.</t>
  </si>
  <si>
    <t>RV 1.2.1.</t>
  </si>
  <si>
    <t>Mārcienas pansionāta pakalpojumu pieejamības un energoefektivitātes uzlabošanas pasākumi</t>
  </si>
  <si>
    <t>Ēkas (Meža ielā 23,Mārcienā) pārbūve. Ēkas energoefektivitātes paaugstināšana, telpu pārbūve no skolas uz pansionāta vajadzībām, teritorijas labiekārtošana.  Izveidota speciāla nodaļa demences slimniekiem. Ugunsdzēsības dīķa izbūve.</t>
  </si>
  <si>
    <t>Sociālā aprūpes centra vienkāršota atjaunošana Rupsalā</t>
  </si>
  <si>
    <t>Veikta sociālas aprūpes centra vienkāršotā atjaunošana Rupsalā, Ošupes pagastā.</t>
  </si>
  <si>
    <t>Lubānas apvienības pārvalde</t>
  </si>
  <si>
    <t>RV 1.2.2.</t>
  </si>
  <si>
    <t>RV 1.2.4.</t>
  </si>
  <si>
    <t>Dzīvokļu mājas būvniecība Madonā</t>
  </si>
  <si>
    <t>Daudzdzīvokļu mājas būvniecība Madonas pilsētā.</t>
  </si>
  <si>
    <t>Centrālā administrācija / SIA "Madonas namsaimnieks"</t>
  </si>
  <si>
    <t>Mārcienas pagasta pārvalde</t>
  </si>
  <si>
    <t>VTP 1.3. Aktīvas sabiedrības veidošana</t>
  </si>
  <si>
    <t>RV 1.3.1.</t>
  </si>
  <si>
    <t>Veikta Muzeja izstāžu zāļu ēkas Skolas ielā 10a pārbūve, nodrošinot vides pieejamību,uzlabota ēkas energoefektivitāte. Novērsta ūdens tecēšana pagraba krātuvēs.</t>
  </si>
  <si>
    <t>RV 1.3.2.</t>
  </si>
  <si>
    <t>RV 1.3.2. RV 2.2.3.</t>
  </si>
  <si>
    <t>Braku muzeja ēku – drēbju klēts, sīklopu kūts, lielās kūts - niedru jumtu atjaunošana</t>
  </si>
  <si>
    <t>Braku muzeja ēku – drēbju klēts, sīklopu kūts, lielās kūts niedru jumtu atjaunošana.</t>
  </si>
  <si>
    <t>Madonas bibliotēka</t>
  </si>
  <si>
    <t>Madonas novada bibliotēku digitalizācijas projekts</t>
  </si>
  <si>
    <t>Ieviesta digitāla sistēma informācijas apmaiņai starp bibliotēkām un klientiem.</t>
  </si>
  <si>
    <t>Sarkaņu pagasta pārvalde</t>
  </si>
  <si>
    <t>Mārcienas kultūras nama remontdarbi</t>
  </si>
  <si>
    <t>Lietus ūdens novadīšanas sistēmas sakārtošana, lieveņu un durvju remonts. Ugunsdrošības sistēmas izveide, jumta seguma nomaiņa bojātās vietās, aukstā ūdens un kanalizācijas cauruļvadu nomaiņa. Avārijas izejas sakārtošana.</t>
  </si>
  <si>
    <t>Ošupes pagasta pārvalde</t>
  </si>
  <si>
    <t>Aktiertelpu un dušas telpas izbūve pagrabstāvā, nodrošinot pārģērbšanās telpas māksliniekiem.</t>
  </si>
  <si>
    <t>Tautas nama "Kalnagravas" telpu vienkāršotā atjaunošana</t>
  </si>
  <si>
    <t>Izveidotas ģērbtuves, dušas un saimniecības telpas TN "Kalnagravas" amatiermākslas kolektīviem un viesiem.</t>
  </si>
  <si>
    <t>Vides pieejamības nodrošināšana Vidzemes kinoteātra telpām</t>
  </si>
  <si>
    <t>RV 1.3.6.</t>
  </si>
  <si>
    <t>Madonas stadiona būvprojekta izstrāde</t>
  </si>
  <si>
    <t>Stadiona infrastruktūras izbūve Ļaudonā</t>
  </si>
  <si>
    <t>Madonas pilsētas baseina iepirkuma dokumentācijas izstrāde privātās publiskās partnerības projektam</t>
  </si>
  <si>
    <t>Privātās publiskās partnerības projekts – Madonas pilsētas baseina būvniecībai.</t>
  </si>
  <si>
    <t>Publisko bērnu laukumu un āra trenažieru izveide Madonas novada ciemu teritorijās</t>
  </si>
  <si>
    <t>RV 1.3.6.                                                RV 1.3.10.                                                   RV 1.3.11.                                               RV 2.1.1.</t>
  </si>
  <si>
    <t>Peldvietas ierīkošana pie Rāceņa ezera</t>
  </si>
  <si>
    <t>Lazdonas pagasta pārvalde</t>
  </si>
  <si>
    <t>RV 1.3.6.                                             RV 1.3.10.                                           RV 1.3.11.                                             RV 3.3.1.</t>
  </si>
  <si>
    <t>Mīlestības gravas labiekārtošana Madonas pilsētā</t>
  </si>
  <si>
    <t>RV 2.2.3.</t>
  </si>
  <si>
    <t>RV 2.1.1.</t>
  </si>
  <si>
    <t>RV 1.3.11.
RV 2.2.3.
RV 2.1.1.</t>
  </si>
  <si>
    <t>RV 1.3.6.
RV 1.3.11.
RV 2.1.1</t>
  </si>
  <si>
    <t>RV 1.3.12.</t>
  </si>
  <si>
    <t>Līdzdalības budžets</t>
  </si>
  <si>
    <t>Atbalsts iedzīvotāju iniciatīvām kultūras/mākslas, sporta, aktīva un veselīga dzīvesveida, jaunatnes, novada publiskās ārtelpas attīstībā, dzīves vides uzlabošanā, dabas teritoriju saglabāšanā un attīstībā.</t>
  </si>
  <si>
    <t>RV 1.3.5.
RV 1.3.7.
RV 1.3.9.
RV 1.3.11.
RV 3.3.1.
RV 3.3.2.</t>
  </si>
  <si>
    <t>SM2 Sekmēt ekonomiski attīstītu novadu</t>
  </si>
  <si>
    <t>VTP 2.1. Uzņēmējdarbības un nodarbinātības sekmēšana</t>
  </si>
  <si>
    <t>Tirgus laukums Ērgļu pilsētciematā</t>
  </si>
  <si>
    <t>Tirgus laukuma un tam pieguļošās teritorijas izbūve un labiekārtošana Stacijas ielā, Ērgļos.</t>
  </si>
  <si>
    <t>RV 2.1.1.                 RV 2.1.2.</t>
  </si>
  <si>
    <t>Madonas pilsētas centra tematiskā plāna un detālplānojuma izstrāde, teritorijas labiekārtošana.</t>
  </si>
  <si>
    <t xml:space="preserve">
RV 2.1.1.
RV 2.1.2.</t>
  </si>
  <si>
    <t>Publisko ceļu pārbūve un komunikāciju izbūve, piekļuves un sabiedrisko pakalpojumu nodrošināšanai ražošanas uzņēmumiem Madonas novada teritorijā</t>
  </si>
  <si>
    <t>Tilta pār Vesetas upi Pārupes ielā pārbūvei piekļuves nodrošināšanai uz uzņēmumiem ar paaugstinātu kravas caurlaidību</t>
  </si>
  <si>
    <t>Pārbūvēts pašvaldības tilts, nodrošināta piekļuve uz uzņēmumiem ar paaugstinātu kravas caurlaidību, piesaistītas privātās investīcijas Kalsnavas pagastā.</t>
  </si>
  <si>
    <t>Mētrienas pamatskolas pārbūve par biroja ēku Centra iela 5, Mētriena, Mētrienas pagasts</t>
  </si>
  <si>
    <t>Mētrienas pamatskolas pārbūve par biroja ēku - veikta projektēšana, būvdarbi.</t>
  </si>
  <si>
    <t>VTP 2.2. Tūrisma uzņēmējdarbības sekmēšana</t>
  </si>
  <si>
    <t>Putnu vērošanas torņu pārbūve pie Lubāna ezera</t>
  </si>
  <si>
    <t>Putnu vērošanas torņu pārbūve, skatu platformu izbūve.</t>
  </si>
  <si>
    <t>Strūves ģeodēziskā loka punkta “Sestukalns” publiskās infrastruktūras izbūve un virtuālā skatu torņa izveide</t>
  </si>
  <si>
    <t>RV 2.2.4.</t>
  </si>
  <si>
    <t>Uzstādītas virtuālās realitātes brilles, uzstādīts 3D informatīvais stends, izveidots virtuāls skatu tornis ar Sestukalna 360o aero tūri ap to, labiekārtots Sestukalna Strūves ģeodēziskā loka punkta vieta un stāvlaukums.</t>
  </si>
  <si>
    <t>Vestienas pagasta pārvalde</t>
  </si>
  <si>
    <t>RV 2.2.5.</t>
  </si>
  <si>
    <t>Ēkas (Pils ielā 4 , Cesvainē) renovācija</t>
  </si>
  <si>
    <t>Putnu, sniega, pils un etnogrāfijas parki – Vidzemes tūrisma attīstības veicinātāji (reģionālais projekts)</t>
  </si>
  <si>
    <t>Labiekārtota infrastruktūra 4 kultūrvēsturiskā mantojuma un tūrisma objektos Madonas novadā.</t>
  </si>
  <si>
    <t>Vidzemes piļu un muižu parku publiskās ārtelpas attīstība (reģionālais projekts)</t>
  </si>
  <si>
    <t>Veikti ieguldījumi Cesvaines pilsmuižas parkā.</t>
  </si>
  <si>
    <t>Alūksnes novada pašvaldība un VPR pašvaldības</t>
  </si>
  <si>
    <t>SM3 Sekmēt teritorijas sasniedzamību un vides resursu ilgtspējīgu attīstību</t>
  </si>
  <si>
    <t>VTP 3.1. Transporta infrastruktūras uzlabošana</t>
  </si>
  <si>
    <t>Aronas pagasta pārvalde</t>
  </si>
  <si>
    <t>RV 3.1.1.
RV 3.1.2.</t>
  </si>
  <si>
    <t>RV 3.1.1.</t>
  </si>
  <si>
    <t>Izbūvēts velo ceļš 1 km garumā no Lazdonas līdz Madonas robežai.</t>
  </si>
  <si>
    <t>Parka ielas asfaltēšana Biksērē</t>
  </si>
  <si>
    <t>Noasfaltēta Parka iela starp vairākām lauku viensētām, ko izmanto arī nokļūšanai uz mazdārziņiem, kūtiņām (20 cm nesošās kārtas izbūve, 6 cm karstais asfalts).</t>
  </si>
  <si>
    <t>RV 3.1.2.</t>
  </si>
  <si>
    <t>Ielu un ietvju remonts un asfaltēšana Ērgļu ciemā</t>
  </si>
  <si>
    <t>Tiltu rekonstrukcija Cesvaines apvienības pārvaldes teritorijā</t>
  </si>
  <si>
    <t>Veikta tilta rekonstrukcija pār Sūlas upi, Teļastu tilta un Lejasputniņi–Kārkli tilta remonts. Atjaunots Līkais tilts.</t>
  </si>
  <si>
    <t>RV 2.1.1.                   RV 3.1.1.</t>
  </si>
  <si>
    <t>RV 2.1.1.                RV 3.1.1.</t>
  </si>
  <si>
    <t>Tilta nojaukšana un pārbrauktuves izbūve, Rosība, Barkavas pagasts</t>
  </si>
  <si>
    <t>Optiskā kabeļa ierīkošana un pieslēguma punktu izveide Madonas novada teritorijā</t>
  </si>
  <si>
    <t>Ierīkots optiskais kabelis un izveidoti pieslēguma punkti Madonas novada teritorijā. Nodrošināta stabila datu plūsma un datu apmaiņa starp novada pagastu un pilsētu pašvaldību iestādēm. Izveidots vienots datortīkls visā novada teritorijā ar ātrgaitas interneta savienojumu.</t>
  </si>
  <si>
    <t>VTP 3.2. Komunālo pakalpojumu uzlabošana</t>
  </si>
  <si>
    <t>Centralizētās ūdensapgādes un kanalizācijas sistēmas paplašināšana Lubānā</t>
  </si>
  <si>
    <t>Paplašināts centralizētās ūdensapgādes un kanalizācijas tīkls Lubānā, nodrošinot pakalpojuma lietotāju skaita pieaugumu.</t>
  </si>
  <si>
    <t>SIA "Madonas ūdens"</t>
  </si>
  <si>
    <t>RV 3.2.1.</t>
  </si>
  <si>
    <t>Notekūdeņu attīrīšanas ietaises izbūve Lubānas pilsētā</t>
  </si>
  <si>
    <t>Izbūvēta NAI, nodrošinot trešējo jeb terciāro attīrīšanas pakāpi.</t>
  </si>
  <si>
    <t>Notekūdeņu attīrīšanas ietaises izbūve Meirānu ciemā</t>
  </si>
  <si>
    <r>
      <t>Izbūvēta NAI Meirānu ciemā (jauda 4,5 m</t>
    </r>
    <r>
      <rPr>
        <sz val="5"/>
        <color rgb="FF231F20"/>
        <rFont val="Tahoma"/>
        <family val="2"/>
        <charset val="186"/>
      </rPr>
      <t>3</t>
    </r>
    <r>
      <rPr>
        <sz val="9"/>
        <color rgb="FF231F20"/>
        <rFont val="Tahoma"/>
        <family val="2"/>
        <charset val="186"/>
      </rPr>
      <t>).</t>
    </r>
  </si>
  <si>
    <t>Ūdensapgādes un notekūdeņu sistēmu pilnveide un attīstība atbilstoši iedzīvotāju un vides kvalitātes prasībām Jumurdas pagastā</t>
  </si>
  <si>
    <t>Rekonstruēti artēziskie urbumi “Gaitas” un “Darbnīcas” Jumurdas pagastā.</t>
  </si>
  <si>
    <t>Ūdenssaimniecības attīstības 3. kārta Vestienas ciemā, Vestienas pagastā</t>
  </si>
  <si>
    <t>Ūdenssaimniecības attīstība Vestienas ciemā.</t>
  </si>
  <si>
    <t>Ūdens ņemšanas vietas ugunsdzēsības vajadzībām ierīkošana Ļaudonā.</t>
  </si>
  <si>
    <t>Ugunsdzēsības un glābšanas dienesta prasībām atbilstošas ūdens ņemšanas vietas izveide Ļaudonā.</t>
  </si>
  <si>
    <t>Dūņu centra izveide notekūdeņu dūņu apsaimniekošanai Madonā</t>
  </si>
  <si>
    <t>Dūņu centra izveide Madonā.</t>
  </si>
  <si>
    <t>VTP 3.3. Vides resursu ilgtspējīgas attīstības sekmēšana</t>
  </si>
  <si>
    <t>RV 3.3.1.</t>
  </si>
  <si>
    <t>Teritorijas plānojuma izstrāde Madonas novadam</t>
  </si>
  <si>
    <t>Izstrādāts Madonas novada teritorijas plānojums.</t>
  </si>
  <si>
    <t>Izstrādāti Madonas novada pašvaldības valdījumā esošo ezeru apsaimniekošanas plāni.</t>
  </si>
  <si>
    <t>Noasfaltētas ielas ( Krasta ielā, Sporta ielā).  Grants seguma nomaiņa uz  asfalta segums (Rūpniecības, Aiviekstes, Mazās ielas, Brīvības, Upes, Jaunās un Meža ielas). Izbūvēts  gājēju ietve- Krasta ielā, O.Kalpaka ielā</t>
  </si>
  <si>
    <t>Transporta infrastruktūras atjaunošana Lubānas pilsētā</t>
  </si>
  <si>
    <t>Madonas novada pašvaldības valdījumā esošo publlisko ūdeņu apsaimniekošanas plānu izstrāde</t>
  </si>
  <si>
    <t xml:space="preserve">Liezēres pamatskolas sporta zāles </t>
  </si>
  <si>
    <t>Rotaļlaukumu rekonstrukcija Madonas novada pirmskolas izglītības iestādēs</t>
  </si>
  <si>
    <t>Degumnieku tautas nama pagrabstāva izbūve, projekta aktualizācija un izbūve</t>
  </si>
  <si>
    <t>Krasta iela, Daugavas iela, Estrādes iela, Kalpaka ielas (t.sk. veloceliņa) projektēšana</t>
  </si>
  <si>
    <t>Veloceliņa izbūve no Lazdonas līdz Madonas robežai projektēšana</t>
  </si>
  <si>
    <t>Izstrādāts tilta nojaukšanas un pārbrauktuves izbūves projektēšana un veikti būvdarbi.</t>
  </si>
  <si>
    <t>Cesvaines apvienības pārvalde; Cesvaines vidusskola</t>
  </si>
  <si>
    <t>Sociālās aprūpes centra ēkas Ērgļos energoefektivitātes uzlabošana</t>
  </si>
  <si>
    <t>Gaujas ielas parks Madonā kā multifunkcionāla aktīvās atpūtas/sporta vieta- parka projekta izstrāde</t>
  </si>
  <si>
    <t>Būvprojekta izstrāde</t>
  </si>
  <si>
    <t>Veikta Ērgļu PII ēkas energoefektivitātes uzlabošana-projektēšana, būvdarbi</t>
  </si>
  <si>
    <t xml:space="preserve">Ērgļu PII energoefektivitātes uzlabošana </t>
  </si>
  <si>
    <t>RV 3.1.1.                   RV 3.1.2.</t>
  </si>
  <si>
    <t>Ielu un veloceliņu projektēšana Madonas pilsētā</t>
  </si>
  <si>
    <t>Izstrādāts Vestienas aizsargājamo ainavu apvidus ainavu  plāns.</t>
  </si>
  <si>
    <t>Rūpnieciskās ražošanas infrastruktūras attīstība uzņēmējdarbības atbalstam Madonas novadā</t>
  </si>
  <si>
    <t xml:space="preserve"> Madonas pilsētas centra teritorijas attīstības  koncepta izstrāde uzņēmējdarbības atbalstam. </t>
  </si>
  <si>
    <t>Biznesa centra aprīkojuma iegāde, telpu pielāgošanai uzņēmējdarbības vajadzībām, Saieta laukumā 2A, Madonā</t>
  </si>
  <si>
    <t>RV 1.3.6.                   RV 1.3.7.                    RV 2.2.3.</t>
  </si>
  <si>
    <t>Veikta rotaļu laukumu pārbūve PII visā Madonas novada teritorijā (atbilstoši normatīvu prasībām).</t>
  </si>
  <si>
    <t xml:space="preserve">Energoefektivitātes uzlabošanas pasākumi Lubānas PII </t>
  </si>
  <si>
    <t xml:space="preserve"> PII “Rūķīši" uzlabota ēkas energoefektivitāte, vides pieejamība teritorijā un iekštelpās, rekonstruēta apkures sistēma, nomainīta elektroinstalācija, veikta teritorijas nožogošana un bruģa uzklāšana, celiņu ierīkošana, rotaļu laukumu labiekārtošana.</t>
  </si>
  <si>
    <t>RV 1.2.4.             RV 2.1.1.</t>
  </si>
  <si>
    <t>Kvalitatīva ielu un ietvju seguma izveide, pārbūvējot Stacijas ielu, Mehanizatoru, Pļaviņu iela, Ērgļos. Ietves izbūve gar Vestienas ielas vienu pusi no krustojuma ar Rīgas ielu līdz Gaismas ielai, kā arī ielas apgaismojuma pagarināšanu līdz krustojumam ar Gaismas ielu</t>
  </si>
  <si>
    <t xml:space="preserve">LED ielu apgaismojuma izveide Madonas novada apdzīvotās vietās </t>
  </si>
  <si>
    <t>Viedo tehnoloģiju ieviešana ūdensapgādes pakalpojuma uzskaitē Lubānā</t>
  </si>
  <si>
    <t>Ūdenssaimniecības pakalpojuma uzskaite atbilstoši normatīvo aktu prasībām.</t>
  </si>
  <si>
    <t>“Auto un moto apmācības laukuma, stāvlaukuma un pievedceļu pārbūve sporta un atpūtas bāzē “Smeceres sils”, Lazdonas pagastā, Madonas novadā” (LAD)</t>
  </si>
  <si>
    <t>“Auto un moto apmācības laukuma, stāvlaukuma un pievedceļu pārbūve sporta un atpūtas bāzē “Smeceres sils”, Lazdonas pagastā, Madonas novadā” 2.kārtā, “Biatlona trase”, Lazdonas pagasts, Madonas novads</t>
  </si>
  <si>
    <t>Auto un moto apmācības laukuma būvprojekta 2.kārta paredz paplašināt auto un moto laukumu, izbūvēt tam LED apgaismojumu, sakārtot pievadceļus un izbūvēt stāvlaukumu pie “Smeceres sils” administrācijas ēkas 50 automašīnām, papildus paredzot stāvvietas invalīdu transportam.</t>
  </si>
  <si>
    <t>Auto un moto apmācības laukuma būvprojekta izstrāde.</t>
  </si>
  <si>
    <t xml:space="preserve">Aprīkojuma iegāde telpu labiekārtošanai. </t>
  </si>
  <si>
    <t xml:space="preserve"> Vidzemes ielā Liezērē, no Draudzības ielas līdz Vesetas ielai 8 Jaunkalsnavā, Līvānu iela, Degumniekos, apgaismojums Vestienā, Kalsnavā.</t>
  </si>
  <si>
    <t>Autoceļš Sarkaņu pagastmāja- Biksēre posms no īpašuma  Lejieši līdz valsts autoceļam P 37</t>
  </si>
  <si>
    <t xml:space="preserve">Projekta ietvaros paredzēts pārbūvēt esošo autoceļu  6 m platumā ar asfaltbetona segumu. Perpendikulāri autoceļam paredzēts izbūvēt 18 stāvvietas, kā arī izbūvēt nobrauktuvi. Tāpat paredzēts
pārbūvēt saimniecības ceļa pieslēgumu, paredzot tam asfaltbetona segumu un 7 metru platumu. Pieslēgumu pie valsts reģionālā autoceļa P37 „Pļaviņas (Gostiņi)—Madona—Gulbene” plānots izbūvēt līdz īpašuma robežai (nodalījuma joslas malai), salāgojot to ar jau izstrādāto būvprojektu "Valsts reģionālā autoceļa P37 Pļaviņas - Madona - Gulbene (Madona - Cesvaine)
posma km42.787 - 60.14 pārbūve". Projektā paredzēts izbūvēt autoceļa malā
betona bruģakmens ietvi 1.5 metru platumā no trases sākuma līdz īpašumam Jāņa Ramaņa ielā 4
</t>
  </si>
  <si>
    <t>Veikta virsmas apstrāde  Ļaudonas ciema ielām.Veikta virsmas apstrāde Barkavas ciema ielām. Veikta virsmu apstrāde Madonas pilsētas ielām, Veikta virsmu apstrāde Lubānas pilsētas ielām un Ērgļu ciema ielām.</t>
  </si>
  <si>
    <t>Ļaudonas pagasta pārvalde; Barkavas pagasta pārvalde, centrālā administrācija</t>
  </si>
  <si>
    <t>RV 3.3.1.     RV 3.3.2.</t>
  </si>
  <si>
    <t>Madonas novadpētniecības un mākslas muzeja ēkas pārbūve un vides pieejamības nodrošināšana</t>
  </si>
  <si>
    <t>Madonas novada pašvaldības funkciju īstenošanai un pakalpojumu sniegšanai nepieciešamo bezemisiju transportlīdzekļu iegāde</t>
  </si>
  <si>
    <t>Ļaudonas, Lubānas pilsētā,  Barkavas, Vestienas, Jumurdas ciemā- bērnu rotaļu laukuma izveide, āra trenažieru uzstādīšana; Aiviekstes ciemā, Jāņukalnā, Lazdonas, Kusas ciemā- āra trenažieru uzstādīšana, laukuma seguma nomaiņa; Ērgļu ciemā -gumijas seguma izveide āra rotaļu laukumiem, specializētas velo trases izveide; Mārcienas ciemā – rotaļu iekārtu pārcelšana.</t>
  </si>
  <si>
    <t>Atjunota Mētrienas estrādes infrastruktūra</t>
  </si>
  <si>
    <t>Pašvaldības autoceļa Ozolu ielā Dzelzavā asfalta seguma atjaunošana</t>
  </si>
  <si>
    <t xml:space="preserve">Ēkas "Piesaules" Dzelzavā, Dzelzavā pārbūve par bibliotēku </t>
  </si>
  <si>
    <t>Veikta piebraucamā ceļa pārbūve Bērzu ielā 25, Aizpurvē, Dzelzavas pagastā</t>
  </si>
  <si>
    <t>SIA "Madonas ūdens", centrālā administrācija</t>
  </si>
  <si>
    <t>Veikta ūdenssaimniecības un autoceļa Kalna un Lauku ielā Dzelzavā pārbūve</t>
  </si>
  <si>
    <t>Projekts "Dārzu pieejamība/Pērles katram"</t>
  </si>
  <si>
    <t>Atpūtas vietas izveidošana Cesvaines pils parkā</t>
  </si>
  <si>
    <t>Centrālā adminitrācija</t>
  </si>
  <si>
    <t>Projekta mērķis ir pastiprināt iepriekš īstenotos projektos sasniegtos rezultātus, lai nodrošinātu uzkrātās pieredzes apmaiņu un pārņemšanu, kā arī padarītu iepriekš īstenoto projektu rezultātus pieejamus un atpazīstamākus plašākai mērķauditorijai.  Projekta ietvaros paredzēts iegādāties aprīkojumu Cesvaines pilij, izstrādāt brošūru ar tūrisma maršrutu,  kopīgi ar citiem sadarbības partneriem organizēt un piedalīties vairākos kultūras pasākumos.</t>
  </si>
  <si>
    <t>Mētrienas estrādes infrastruktūras  atjaunošana</t>
  </si>
  <si>
    <t>RV 1.3.8</t>
  </si>
  <si>
    <t>RV1.3.2.</t>
  </si>
  <si>
    <t>RV3.1.1.</t>
  </si>
  <si>
    <t>RV 3.2.1.,   RV 3.1.1.</t>
  </si>
  <si>
    <t>RV 3.1.1.1</t>
  </si>
  <si>
    <t>RV 3.1.1.2</t>
  </si>
  <si>
    <t>RV 3.1.1.3</t>
  </si>
  <si>
    <t>Capitalization of cultural and historical heritage</t>
  </si>
  <si>
    <t xml:space="preserve">Projekta mērķis ir uzlabot Madonas novada pašvaldības funkciju īstenošanu un sniegtos pakalpojumus, galveno uzmanību pievēršot izglītojamo mobilitātei un vienlaikus veicinot skolu tīkla sasniedzamību. Sekundārais mērķis ir veicināt publiskā sektora transporta zaļināšanu Latvijā, investējot bezemisiju transportlīdzekļos. Iegādāti bezemisiju transportlīdzekļi Madonas novada pašvaldības funkciju īstenošanai un pakalpojumu sniegšanai.    </t>
  </si>
  <si>
    <t>Energoefektivitātes paaugstināšanas pasākumi Lubānas vidusskolā, Krasta iela 6, Lubāna, Madonas novads, projekts Nr.4.2.2.0/21/A/054</t>
  </si>
  <si>
    <t>“Energoefektivitātes paaugstināšanas pasākumi “Kastaņas”, Sausnējas pagasts, Madonas novads”, PROJEKTS Nr.4.2.2.0/21/A/037</t>
  </si>
  <si>
    <t>"Pakalpojumu infrastruktūras attīstība deinstitucionalizācijas plāna īstenošanai Madonas novadā", projekts Nr.9.3.3.1./19/I/041</t>
  </si>
  <si>
    <t>Centrālā administrācija, Sociālais dienests</t>
  </si>
  <si>
    <t xml:space="preserve">Projekta ietvaros paredzēta ieguldījumu veikšana atbalstāmajās darbībās: 1)ergonomiskas mācību vides izveide Madonas pilsētas vidusskolā un Madonas Valsts ģimnāzijā., 2) informācijas un komunikāciju tehnoloģiju risinājumu ieviešana un aprīkojuma iegāde Madonas pilsētas vidusskolā un Madonas Valsts ģimnāzijā, 3)jaunu dabaszinātņu un matemātikas kabinetu iekārtošana 7. – 9.klašu grupai Madonas pilsētas vidusskolā un Madonas Valsts ģimnāzijā; 4) reģionālā metodiskā centra izveide  Madonas Valsts ģimnāzijā, 5) izglītības iestādes sporta infrastruktūras pārbūve  Madonas pilsētas vidusskolā. Tiks pārbūvēta Madonas pilsētas sporta zāle un veikti ieguldījumi Madonas pilsētas vidusskolas sporta stadiona infrastruktūras atjaunošanā. 
Projekta rezultātā Madonas novadā  tiks modernizētas 2 vispārējās izglītības iestādes - Madonas Valsts ģimnāzija un Madonas pilsētas vidusskola. </t>
  </si>
  <si>
    <t>Projekta galvenās darbības:
1. Infrastruktūras izveide Ģimeniskai videi pietuvinātu pakalpojumu sniegšanai bērniem Madonas novadā;
2.  Infrastruktūras izveide jauniešu mājas pakalpojumu sniegšanai Madonas novadā;
3. Daudzfunkcionālā sociālo pakalpojumu centra infrastruktūras izveide:
3.1.  sociālās rehabilitācijas pakalpojumu sniegšanai bērniem ar funkcionāliem traucējumiem Madonas novadā;
3.2.  dienas aprūpes centra pakalpojumu nodrošināšanai bērniem ar funkcionāliem traucējumiem Madonas novadā;
3.3.  atelpas brīža pakalpojumu nodrošināšanai bērniem ar funkcionāliem traucējumiem Madonas novadā;
4. Infrastruktūras izveide grupu dzīvokļa pakalpojumu sniegšanai personām ar garīga rakstura traucējumiem Madonas novadā;
5.  Infrastruktūras izveide dienas aprūpes centru pakalpojumu sniegšanai personām ar garīga rakstura traucējumiem Madonas novadā.
6. Specializēto darbnīcu izveide personām ar garīga rakstura traucējumiem Madonas novadā.</t>
  </si>
  <si>
    <t>Valdemāra bulvāra (posmā no Raiņa līdz Valmieras ielai) un Ausekļa ielas posmā no Valdemāra bulvāra līdz Kalana ielai) Madonā pārbūve</t>
  </si>
  <si>
    <t>Veikta ielu pārbūve, nodrošinot satiksme sdrošību pie Madonas pilsētas vidusskolas</t>
  </si>
  <si>
    <t>Energoefektivitātes uzlabošanas pasākumi Skolas ielā 4, Degumnieki, Ošupes pagasts, Madonas novads, projekts Nr.4.2.2.0/22/A/006</t>
  </si>
  <si>
    <t>Projekta mērķis: Samazināt primārās enerģijas patēriņu Skolas iela 4, Degumnieki, Ošupes pagasts, Madonas novads, sekmējot energoefektivitātes paaugstināšanu un pašvaldību izdevumu samazināšanos siltumapgādei, veicot ieguldījumus pašvaldības ēkā, atbilstoši Madonas novada attīstības programmā noteiktajām prioritātēm.
Projekta ietvaros plānotie energoefektivitātes pasākumi: ēkas ārsienu siltināšana, logu ailu siltināšana, ēkas bēniņu siltināšana, pagraba pārseguma un cokola siltināšana, ēkas visu logu nomaiņa, visu ārdurvju nomaiņa, mehāniskās ventilācijas izbūve ēkas tautas nama daļā.
Projektā plānotie rādītāji pēc energoefektivitātes uzlabošanas pasākumu ieviešanas - CO2 samazinājums 5,332 t/gadā, primārās enerģijas ietaupījums - 139175 kWh/gadā.</t>
  </si>
  <si>
    <t>Projekta mērķis: Samazināt primārās enerģijas patēriņu sociālā aprūpes centrā Kastaņas, Sausnējas pagasts, Madonas novads, sekmējot energoefektivitātes paaugstināšanu un pašvaldību izdevumu samazināšanos siltumapgādei, veicot ieguldījumus pašvaldības ēkā, atbilstoši Madonas novada attīstības programmā noteiktajām prioritātēm.
Īstenojot projektu tiks veikti būvdarbi - ārējo norobežojošo konstrukciju energoefektivitātes uzlabošanas pasākumi: ēkas ārsienu siltināšana, ēkas bēniņu grīdas siltināšana, cokola siltināšana, visu ēkas ārdurvju un jumta seguma nomaiņa un būvuzraudzība.
Projektā plānotie rādītāji pēc energoefektivitātes uzlabošanas pasākumu ieviešanas CO2 samazinājums 4,61 t/gadā, primārās enerģijas ietaupījums - 138327,kWh/gadā.</t>
  </si>
  <si>
    <t xml:space="preserve">Lubānas vidusskolai veikta ēkas energoefektivitātes. paaugstināšana – atjaunota ārējā fasāde, nomainīti logi sporta zālē un ēdamzālē. Izstrādāts būvprojekts.  </t>
  </si>
  <si>
    <t>"Vispārējās izglītības iestāžu mācību vides uzlabošana Madonas novadā", projekts Nr.8.1.2.0/17/I/017</t>
  </si>
  <si>
    <t>Energoefektivitātes paaugstināšanas pasākumu uzlabošana Andreja Eglīša Ļaudonas vidusskolā, projekts Nr.4.2.2.0/20/I/016</t>
  </si>
  <si>
    <t>Nobrauktuves izbūve uz īpašumu Rīgas ielā 2, Madonā, Madonas novadā</t>
  </si>
  <si>
    <t xml:space="preserve">Izbūvēta nobrauktuve un </t>
  </si>
  <si>
    <t>Bērnudārza piebraucamā ceļa pārbūve Bērzu ielā, Aizpurve, Dzelzavas pagasts, Madonas novads</t>
  </si>
  <si>
    <t>Sauleskalna tautas nama telpu vienkāršota atjaunošana un ventilācijas sistēmas izbūve</t>
  </si>
  <si>
    <t>Projekta ietvaros paredzēts veikt telpu vienkāršoto pārbūvi, tai skaitā sanitāro mezglu pārbūvi, lai nodrošinātu sagatavošanās procesu amatiermākslas kolektīviem, kā arī dažādu atribūtu un materiālu uzglabāšanai, izbūvēta ventilācijas sistēma.</t>
  </si>
  <si>
    <t>Izbūvēta kultūras nama ēkas (Tilta iela 14, Lubānā) piebūve 120 m2 platībā kultūras nama vajadzībām. Būvdarbu līguma ietvaros paredzēta vienstāvīga piebūve, bloķēta esošās ēkas rietumu pusē ar divslīpju jumtu. Ieeja piebūves telpās plānota no stāvlaukuma puses. No stāvlaukuma puses projektēta arī atsevišķa ieeja uz publisko tualeti. Piebūves ZR daļā plānotas trīs ģērbtuves, veļas telpa (tērpu mazgātava, gludinātava), ventkamera, siltummezgls un tualetes. Piebūves dienvidu daļā plānotas skatuves palīgtelpas un mazā zāle. Būvdarbu ietvaros paredzēts labiekārtot kultūras nama teritoriju paredzot  izbūvēt iebraucamo ceļu no O. Kalpaka ielas un izbūvējot stāvlaukumu automašīnu novietošanai pie kultūras nama ēkas.</t>
  </si>
  <si>
    <t>“Kultūras nama pārbūve Tilta ielā 14, Lubānā, Madonas novadā”</t>
  </si>
  <si>
    <t>Energoefektivitātes uzlabošanas pasākumi Lauteres kultūras namā, Lauterē, Aronas pagastā, Madonas novadā</t>
  </si>
  <si>
    <t>Energoefektivitātes uzlabošanas pasākumi Lubānas sociālā aprūpes centrā O.Kapaka ielā 12, Lubānā, Madonas novadā</t>
  </si>
  <si>
    <t xml:space="preserve">Investīciju projekta mērķis ir uzlabot Lubānas sociālās aprūpes centra infrastruktūras energoefektivitāti, lai samazinātu ikgadējo primāro enerģijas patēriņu un sasniegtu enerģijas ietaupījumu, ieviešot efektīvākos siltumnīcefekta gāzu emisiju  samazinošos pasākumus pašvaldību ēku energoefektivitātes un siltumnoturības uzlabošanā. 
Primārās kopējās enerģijas gada patēriņa samazinājums 148941 kWh gadā, siltumnīcefektu gāzu samazinājums 4,96 t CO2 ekviv.gadā.
Projektā plānotās darbības: jumta nomaiņa, bērniņu siltināšana , ārsienu siltināšana ar akmensvati, cokola siltināšana. Rezutatīvo rādītāju sasniegšana 225.gada 4.ceturksnis </t>
  </si>
  <si>
    <t>Jaunas ģimenes ārsta prakses vietas izveide Cesvainē, Augusta Saulieša 9, Cesvainē</t>
  </si>
  <si>
    <t>Izveidota jauna ģimenes ārsta prakses vieta Cesvainē Augusta Saulieša ielā 9. Cesvainē, ēkā veikta telpu vienkāršotā atjaunošana, palielinot veselības pakalpojumu sniedzēju skaitu, nodrošinot pakalpojumu pieejamību iedzīvotājiem.</t>
  </si>
  <si>
    <t>“Melioratoru ielas pārbūve Kusā, Aronas pagastā, Madonas novadā”</t>
  </si>
  <si>
    <t xml:space="preserve">Projektētās ielas garums ir 0.490 km. 
Projektētajai ielai paredzēts izbūvēt 12 nobrauktuves, ielas labajā pusē paredzēts izbūvēt 2 m platu ietvi, veidojot 1, 5 m platu gājēju celiņu. Lai nodrošinātu virsūdens novadi no ielas , paredzēts noņemt apaugumu no nomalēm, izbūvēt betona apmales, betona teknes un betona režgteknes.  Lai aizvadītu ūdeni no betona režgteknēm  uz blakus esošo dīķi, paredzēts izbūvēt 6 drenāžas kolektorus, veikt lietus kanalizācijas kolektora pārbūvi. </t>
  </si>
  <si>
    <t>“Jauna ģimeniskai videi pietuvināta aprūpes pakalpojuma izveide pensijas vecuma personām Madonas novadā”</t>
  </si>
  <si>
    <t>Projekta mērķis ir nodrošināt pāreju no institucionālas ilgtermiņa aprūpes sniegšanas uz kopienā balstītas aprūpes modeli un attīstīt ģimeniskai videi pietuvināta sociālā pakalpojuma pieejamību pašvaldībās pensijas vecuma personām, saglabājot personas neatkarību un tās aprūpē iesaistīto ģimenes locekļu nodarbinātību. 
Projekta  mērķa grupa ir pensijas vecuma personas. 
          Projekta ietvaros plānots izbūvēt divas tipveida projekta divu dzīvokļu mājas Augusta Saulieša ielā 14, Cesvainē Madonas novadā, nodrošinot ne vairāk kā 16 vietas klientiem katrā mājā.</t>
  </si>
  <si>
    <t xml:space="preserve">2 546 408,00 </t>
  </si>
  <si>
    <t xml:space="preserve">“Vides pieejamības pasākumu īstenošana  Madonas novada sociālā dienesta ēkā  Blaumaņa iela 3, Madonā”  </t>
  </si>
  <si>
    <t>Projekta iesniegums “Vides pieejamības pasākumu īstenošana  Madonas novada sociālā dienesta ēkā  Blaumaņa iela 3, Madonā” sagatavots  par vides pieejamības pasākumu īstenošanu ēkā, kurā tiek sniegti pašvaldības sociālie pakalpojumi un kura atrodas šādā adresē – Blaumaņa iela 3, Madona, Madonas novads, LV-4801, ēkas kadastra apzīmējuma Nr. 70010011046001</t>
  </si>
  <si>
    <t>Būvdarbi - komunikāciju, gājēju celiņu, koka laipu, vides objekta "Lazdu laipa"paplašināšana, skatu platformu, ūdenstilpnes krastu un vides klases izbūve (1., 2. 3. kārta). Projekta mērķis ir publiskās ārtelpas attīstīšana Madonas pilsētas funkcionālajā teritorijā, uzlabojot dzīves kvalitāti un palielinot sabiedrikso drošību. Atjaunotā teritorija 27162m2</t>
  </si>
  <si>
    <t xml:space="preserve">„Ēkas vienkāršotā atjaunošana ar lietošanas veida maiņu Rīgas ielā 4, Cesvainē” </t>
  </si>
  <si>
    <t>Ēka tiks nodota Aizsardzības ministrijas valdījumā, tādēļ projekts tika izstrādāts sadarbojoties un būvdarbi tiks veikti atbilstoši Nacionālo bruņoto spēku uzdevumu izpildei nepieciešamās infrastruktūras attīstības plāniem Zemessardzes 26. kājnieku bataljona vajadzībām.</t>
  </si>
  <si>
    <t>RV 2.1.3.</t>
  </si>
  <si>
    <t>“A. Burova animācijas leļļu ekspozīcijas telpu remonts Vestienas tautas namā “Dainas”</t>
  </si>
  <si>
    <t>Projekta ietvaros  veicamie darbi ietver telpu vienkāršotu atjaunošanu- 2 ekspozīciju zāļu koka griestu rekonstrukciju un krāsošanu, grīdas ieklāšanu, kur tas nepieciešams, slīpēšanu un krāsošanu, atsevišķu esošo koka konstrukciju atjaunošanu, atsevišķu- demontāžu, sienu apšuvuma atjaunošanu un krāsošanu, eksponātu izgaismošanai papildus apgaismojuma ierīkošanu, bijušās krāsns vietas un ēdiena padošanas lodziņa aizmūrēšanu, kases lodziņa restaurāciju, vestibila grīdas joslas iezīmēšanu, krātuves telpas sienas virsmu izlīdzināšanu ar reģipsi, krāsošanu, grīdas virsmas sagatavošanu un lamināta ieklāšanu, iekaramo griestu sistēmas uzstādīšanu, durvju nomaiņu, elektroslēdžu un kontaktu nomaiņu.
Interaktīvās muzeja ekspozīcijas uzstādīšana.</t>
  </si>
  <si>
    <t>Centrālā administrācija, Vestienas pagasta pārvalde</t>
  </si>
  <si>
    <t>Velotrases izbūve Ērgļu ciemā</t>
  </si>
  <si>
    <t xml:space="preserve">Īstenojot projektu tiks attīstītas sporta veida iespējas, nodrošinot aktivitātes ar tādiem nemotorizētiem pārvietošanās līdzekļiem kā BMX, kalnu divriteņi, skeitbords, skrejriteņi, skrituļslidas, u.c. Projekta ietvaros plānots izbūvēt daudzfunkcionālu, modernu asfalta velotrasi – pump track. </t>
  </si>
  <si>
    <t>Sociālo mājokļu atjaunošana Madonas novadā</t>
  </si>
  <si>
    <t>"Sporta medicīnas un zinātniskās pētniecības centra „Smeceres sils” jaunbūve" projektēšana</t>
  </si>
  <si>
    <t>Pasākuma mērķis ir nodrošināt cilvēka cienīgiem dzīves apstākļiem atbilstoša mājokļa pieejamību sociāli un ekonomiski mazaizsargātām personām un samazināt rindas pašvaldībās šādu mājokļu izīrēšanai.
 Pasākuma mērķa grupa ir personas, kuras ir reģistrētas likuma "Par palīdzību dzīvokļa jautājumu risināšanā" 3. panta 1. un 2. punktā minētās palīdzības saņemšanai.
          Projekta ietvaros plānots veikt ieguldījumus 20 pašvaldības mājokļos Madonas novada teritorijā, nodrošinot  mājokļa pieejamību sociāli un ekonomiski mazaizsargātām personām.</t>
  </si>
  <si>
    <t>Madonas novada pašvaldības izglītības iestāžu infrastruktūras pilnveide un aprīkošana</t>
  </si>
  <si>
    <t>Projekta ietvaros paredzēta ieguldījumu veikšana Ērgļu pamatskolā un Lubānas pamatskolā.                     atbalstāmajās darbībās: 1)ergonomiskas mācību vides izveide  2) informācijas un komunikāciju tehnoloģiju risinājumu ieviešana un aprīkojuma iegāde , 3)telpu pārbūve Ērgļu pamatskolā un Lubānas pamatskolā</t>
  </si>
  <si>
    <t xml:space="preserve">“Barkavas pamatskolas sporta zāles ģērbtuvju vienkāršotā atjaunošana” </t>
  </si>
  <si>
    <t>Projekta ietvaros paredzēts veikt kosmētisko remontu Barkavas pamatskolas sporta bloka 3 ģērbtuvēs, nomainītas durvis uz ģērbtuvēm. Veikt kosmētisko remontu gaitenī, paredzēta aukstā un siltā ūdens apgādes sistēmas cauruļu nomaiņa, siltumapgādes cauruļu un radiatoru nomaiņa, kanalizācijas sistēmas sakārtošana. Atjaunotas dušas un sanitārie mezgli visās ģērbtuvēs. Atjaunota ventilācija ģērbtuvēs un sanitārajās telpās</t>
  </si>
  <si>
    <t>Industriālās zonas un uzņēmējdarbības infrastruktūras izveide Madonas pilsētā Madonas novadā</t>
  </si>
  <si>
    <t>Infrastruktūras un mācību vides pilnveidošana Dzelzavas Pakalnu pamatskolā, Madonas novadā</t>
  </si>
  <si>
    <t>Infrastruktūras un mācību vides pilnveide efektīvas, kvalitatīvas un mūsdienīgas izglītības īstenošanai speciālās Dzelzavas Pakalnu pamatskolā.</t>
  </si>
  <si>
    <t>Projekta  ietvaros  paredzēts  atjaunot  J.Ramaņa  ielas  asfalta  segumu,  Biksērē  posmā  no dzīvojamās ēkas  J.Ramaņa  ielā  9  līdz  reģionālajam  autoceļam  P37</t>
  </si>
  <si>
    <t>"Ēku siltumapgādes vieda vadība"</t>
  </si>
  <si>
    <t xml:space="preserve">2 436 000.00 </t>
  </si>
  <si>
    <t>Reģionālas nozīmes projekts. Vadošais partneris: 
Gulbenes novada pašvaldība.  Sadarbības partneri: Cēsu novada pašvaldība, Ogres novada pašvaldība, Limbažu novada pašvaldība, Madonas novada pašvaldība, Smiltenes novada pašvaldība, Varakļānu novada pašvaldība, Valkas novada pašvaldība, Valmieras novada 
pašvaldība. Projekta idejas mērķis: samazināt nelietderīgu energoresursu patēriņu dažādu funkciju pašvaldību ēkās.
Izstrādāt viedu platformu ēku siltumapgādes vadībai un datu uzkrāšanai ēkās, kurās ir iespējama telpu temperatūru atšķirīga režīma iestatīšana, aprīkošana ar iekštelpu sensoriem, ar kuriem tiek automatizēti vadīta apkures sistēma, papildus izmantojot konkrētajā mirklī lētāk pieejamos energoresursus. Izstrādāt (iespējams, uzlabot jau esošo) vadības sistēmu, kura nolasa, analizē un reaģē uz ēkas faktiskajiem datiem, balstoties uz algoritmu, kas sasaista datus ar ēkas telpu lietošanas paradumiem papildus, automātiski aprēķinot un izvēloties faktiskajā situācijā zemāko energoresursu pēc cenas. Izstrādāt viedu siltummezgla vadības, ar papildus pievienojamiem moduļiem, lai, piemēram, siltummezgls spētu reaģēt, pārslēgties no granulu apkures katla uz elektrības apkures katlu, momentos, kad biržā esošā elektrības cena samazinās zem granulu apkures katla pašizmaksu sliekšņa. Plānotie rezultāti radīta vieda ēku vadības sistēma, kas uzkrāj datus, spēj tos analizēt un vadīt ēkā vienlaicīgi dažādas iekštelpu temperatūras pēc darbinieku un apmeklētāju telpu lietošanas paradumiem, kā arī energoresursu izmaksām. 
Ar šādu sistēmu aprīkotas ~ 50 ēkas Vidzemē. Kopā ietaupīti vismaz 10% vēsturiski patērētās enerģijas (Megavatstundas) aprīkotajās ēkās</t>
  </si>
  <si>
    <t>Būvdarbu līguma ietvaros paredzēta telpu vienkāršota atjaunošana PII “Kastanītis” ēkā Blaumaņa ielā 19, Madonā, veicot telpu kosmētisko remontu, kāpņu telpas pārbūvi, lai nodrošinātu ēkai atbilstošu ugunsnoturības klasi, jumta seguma nomaiņu, bēniņu norobežojošā pārseguma papildus siltināšanu, fasādes apmetuma atjaunošanu un zibensaizsardzības izbūvi.</t>
  </si>
  <si>
    <t xml:space="preserve">Paredzēts veikt autoceļa posma no Pārupes ielai līdz Latvijas valsts mežu Kalsnavas arboretumam pārbūvi 1116.0 m garumā, izbūvējot asfaltbetona segu.  Caurteku pārbūve. Projektā tiek paredzēta esošo grāvju tīrīšana, tiem nodrošinot minimālo kritumu ūdens tecēšanai atbilstoši meliorācijas noteikumiem, kā arī grāvju rakšana – jaunu caurteku izbūves vietās. </t>
  </si>
  <si>
    <t>Saules iela - Saules ielas posma no Rūpniecības ielas rotācijas apļa līdz valsts reģionālajam autoceļa P37 “Pļaviņas (Gostiņi)—Madona—Gulbene” sākumam Madonā, atjaunošana, kopējais garums ir 1.075 km. Projekta ietvaros paredzēts veikt asfalta seguma nomaiņu, veicot izlīdzinošo frēzēšanu vidēji 4-6 cm biezumā, karstā asfalta apakškārtas AC 16 base būvniecību vidēji 6 cm biezumā, karstā asfalta dilumkārtas AC 11 surf būvniecību 4 cm biezumā, nodrošinot 2-3% šķērskritumu un paredzot garenslīpumu, lai būtu nodrošināta ūdens novade no ceļa klātnes, un veikt atsevišķu sāngrāvju tīrīšanu, lai uzlabotu ūdens noteci.</t>
  </si>
  <si>
    <t>Ērgļu skolas sporta laukuma pārbūve un teritorijas labiekārtošana</t>
  </si>
  <si>
    <t xml:space="preserve"> Sporta laukuma pārbūve, skrejceļu atjaunošana, mazēkas izbūve sporta inventāram un aprīkojumam.</t>
  </si>
  <si>
    <t>Ērgļu apvienības pārvalde, Centrālā administrācija</t>
  </si>
  <si>
    <t xml:space="preserve">Veikta  pašvaldības autoceļa Ozolu ielā Dzelzavā asfalta seguma atjaunošana. Projekta ietvaros paredzēts atjaunot Ozolu ielas asfalta segumu posmā no pieslēguma zonas valsts reģionālajam autoceļam P83 līdz Kļavu ielai Dzelzavā, Dzelzavas pagastā, Madonas novadā. Ielas atjaunotais garums 0,537 m, seguma platums pieņemts 5,50m, nomales platums 0,75m. Projekta ietvaros paredzēts izbūvēt arī visas esošās nobrauktuves uz blakus esošajiem īpašumiem esošos platumos. </t>
  </si>
  <si>
    <t>Projekts “Industriālās zonas un uzņēmējdarbības infrastruktūras izveide Madonas pilsētā Madonas novadā” tiks īstenots Saules ielā 71, Madonā. Tā mērķis ir attīstīt uzņēmējdarbības publisko infrastruktūru Madonas pilsētā, mazinot negatīvas sociālekonomiskās sekas reģionos, kurus pāreja uz klimatneitrālu ekonomiku ietekmējusi visvairāk. Projekta ietvaros plānots izbūvēt 3 angāra tipa ražošanas ēkas un labiekārtot tām pieguļošo teritoriju, nodrošinot drošu un ērtu transporta kustību un gājēju, mazāk aizsargāto satiksmes dalībnieku drošību. 
Projektā paredzēts veidot vispārēju un universālu uzņēmējdarbības infrastruktūru, kuru var izmantot dažādu nozaru komersanti, nepieciešamības gadījumā par privātajiem līdzekļiem to pielāgojot savām vajadzībām. Izbūvēto infrastruktūru izsoles kārtībā plānots nodot nomā komersantiem. Šī projekta ietvaros Madonas pilsētā tiks atjaunota uzņēmējdarbībai piemērota teritorija 1.05 ha platība.</t>
  </si>
  <si>
    <t>Meliorācijas sistēmas pārbūve Lubānas pilsētā, Madonas novadā</t>
  </si>
  <si>
    <t>Dabas aizsardzības plāna izstrāde Aizsargājamo ainavu apvidum "Vestiena"</t>
  </si>
  <si>
    <t>Projekta mērķis ir atbalstīt infrastruktūras izveides un atjaunošanas darbības Madonas novada Lubānas pilsētā, kas vērstas uz Madonas novada pašvaldības pielāgošanās klimata pārmaiņām un klimata pārmaiņu izraisītu katastrofu risku mazināšanu. Nepieciešams veikt meliorācijas sistēmas atjaunošanu 700 m garumā.</t>
  </si>
  <si>
    <t>Pārbūvēt ēku "Piesaules"Dzelzavā pielāgojot bibliotēkas funkciju veikšanai.</t>
  </si>
  <si>
    <t xml:space="preserve"> Projekts “Publisko ceļu pārbūve uz ražošanas uzņēmumiem Madonas novadā” tiks īstenots Cesvaines apvedceļa Nr.1 posmā no valsts reģionālā autoceļa P37 “Pļaviņas (Gostiņi)—Madona—Gulbene” līdz Brīvības ielai, Cesvainē un Saules ielas posmā no Rūpniecības ielas rotācijas apļa līdz valsts reģionālajam autoceļa P37 “Pļaviņas (Gostiņi)—Madona—Gulbene” sākumam Madonā. Tā mērķis ir attīstīt uzņēmējdarbības publisko infrastruktūru un palielināt privāto investīciju apjomu pilsētu funkcionālajās teritorijās Madonas novadā, veicot ieguldījumus uzņēmējdarbības attīstībai atbilstoši pašvaldību attīstības programmām.</t>
  </si>
  <si>
    <t>Dalīto atkritumu savākšanas laukumu izbūve Lubānā un Cesvainē</t>
  </si>
  <si>
    <t>Projekta mērķis: attīstīt atkritumu dalītas savākšanas sistēmu, veicinot sagatavošanu atkārtotai izmantošanai, pārstrādei un reģenerācijai. Projekta ietvaros veicamās aktivitātes – izbūvēti dalīto atkritumu savākšanas laukumi Cesvaines un  Lubānas pilsētās.</t>
  </si>
  <si>
    <t>Finansējums 2024</t>
  </si>
  <si>
    <t>Finansējums 2025</t>
  </si>
  <si>
    <t>Būvdarbi</t>
  </si>
  <si>
    <t>Praulienas PII pārbūve</t>
  </si>
  <si>
    <t>Jumta nomaiņa, telpu pārbūve</t>
  </si>
  <si>
    <t>Veselības veicināšanas pasākumi Madonas novadā 2019 - 2023</t>
  </si>
  <si>
    <t>Veselai un laimīgai ģimenei Cesvaines novadā 2019 - 2023</t>
  </si>
  <si>
    <t>Novērsti BVKB aizrādījumi un nodrošināta vides pieejamība atbilstoši normatīvu prasībām.</t>
  </si>
  <si>
    <t>"Sporta medicīnas un zinātniskās pētniecības centra „Smeceres sils” izbūve un pievadceļa izbūve</t>
  </si>
  <si>
    <t>Madonas stadiona būvprojekta izstrāde.</t>
  </si>
  <si>
    <t>Ierīkota peldvieta pie Rāceņa ezera - teritorijas paplašināšana, labiekārtošana.</t>
  </si>
  <si>
    <t>Transporta infrastruktūras un inženierkomunikāciju pārbūve/izbūve, nodrošināta piekļuve uzņēmumiem un tiem nepieciešamie sabiedriskie pakalpojumi; Atjaunota degradētā teritorija Lubānas pilsētā, Ērgļu pagastā. Labiekārtošana, uzņēmējdarbībai piemērotu ēku būvniecība. Nekustamā īpašuma iegāde. Izveidots "zaļais" industriālais parks.</t>
  </si>
  <si>
    <t>Pievilkta siltumtrase, izbūvēta centrālapkure.</t>
  </si>
  <si>
    <t xml:space="preserve">Atjaunota ēkas (Pils ielā 4, Cesvainē) fasāde, veikts iekštelpu, jumta remonts un logu nomaiņa. </t>
  </si>
  <si>
    <t>Ēkas (Pils ielā 4 , Cesvainē) būvprojekta izstrāde</t>
  </si>
  <si>
    <t>Riverway II, Lubānas ezera teritorijas labiekārtošana</t>
  </si>
  <si>
    <t>Piezīmes</t>
  </si>
  <si>
    <t>īstenots,            2023. gadā</t>
  </si>
  <si>
    <t>īstenots,            2024. gadā</t>
  </si>
  <si>
    <t>Dzīvojamās ēkas pārbūve par pirmsskolas izglītības iestādes ēku Blaumaņa ielā 19, Madonā, Madonas novadā</t>
  </si>
  <si>
    <t xml:space="preserve">
Veselības veicināšanas un slimību profilakses pasākumu īstenošana Madonas novadā, 2024 - 2029</t>
  </si>
  <si>
    <t>Veikta ēku tehniskā apsekošana un izstrādāts energoaudits</t>
  </si>
  <si>
    <t xml:space="preserve">Saules ielas posma pārbūve no Rūpniecības ielas rotācijas apļa līdz valsts reģionālajam autoceļam P37 “Pļaviņas (Gostiņi)—Madona—Gulbene” </t>
  </si>
  <si>
    <t xml:space="preserve">Pašvaldības autoceļa J.Ramaņa ielā līdz pieslēgumam valsts autoceļam P 37 pārbūve Biksērē, Sarkaņu pagastā, Madonas novadā </t>
  </si>
  <si>
    <t>Autoceļa posma no Pārupes ielai līdz Latvijas valsts mežu Kalsnavas arborētumam pārbūve, Jaunkalsnavā</t>
  </si>
  <si>
    <t>Dienesta viesnīcas ēkas pārbūve, Tirgus iela 3, Madona, Madonas novads</t>
  </si>
  <si>
    <t>Bērzaunes estrādes "Aizvējš"skatītāju sēdvietu daļas un skatuves daļas seguma rekonstrukcija Bērzaunes pagastā</t>
  </si>
  <si>
    <t>Estrādes izbūve Jāņukalna ciematā Kalsnavas pagastā</t>
  </si>
  <si>
    <t>Publiskas peldvietas labiekārtošana pie Labones ezera Mārcienas pagastā, Madonas novadā</t>
  </si>
  <si>
    <t>Nekustamā īpašuma "Dīķis" Pludmales zonas sakārtošana Barkavā</t>
  </si>
  <si>
    <t>Daudzfunkcionālas publiskas atpūtas vietas labiekārtošana Jumurdas ezera krastā</t>
  </si>
  <si>
    <t>Publiska, visām paaudzēm pieejama, sporta un atpūtas laukuma labiekārtošana Sauleskalna ciemā, Bērzaunes pagastā</t>
  </si>
  <si>
    <t>Bērnu un jauniešu aktīvās atpūtas zonas izveide Aizpurvē</t>
  </si>
  <si>
    <t>Parka teritorijas izveidošana Degumniekos</t>
  </si>
  <si>
    <t>Gājēju celiņa izbūve Kusā</t>
  </si>
  <si>
    <t>Cesvaines pils parka kāpņu remonts Cesvaines pilsētā</t>
  </si>
  <si>
    <t>Futbola laukuma izveide Biksērē</t>
  </si>
  <si>
    <t>Futbola laukuma atjaunošana Mētrienā, Mētrienas pagastā, Madonas novadā</t>
  </si>
  <si>
    <t>Vingrošanas kompleksa uzstādīšana Ļaudonā pie A.Eglīša Ļaudonas pamatskolas</t>
  </si>
  <si>
    <t>Dažādu paaudžu satikšanās vietas labiekārtošana Indrānu pag. Meirānos</t>
  </si>
  <si>
    <t>Dabas takas izveide Praulienas pagasta ''Pilsdārzos"</t>
  </si>
  <si>
    <t>Cesvaines pagasta teritorijas labiekārtošana Kraukļu ciemā un Ķinderu kapos</t>
  </si>
  <si>
    <t>Strūklakas uzstādīšana Jaunkalsnavas centra dīķī</t>
  </si>
  <si>
    <t>Skeitparka mini rampas izbūve Lubānā</t>
  </si>
  <si>
    <t>Dažādām paaudzēm izmantojamā publiskā telpa Vestienas pagastā</t>
  </si>
  <si>
    <t>Aprīkojuma iegāde kopienas centra izveidei Liezērē</t>
  </si>
  <si>
    <t>Apgaismojuma pilna servisa nodrošināšana Madonas novada pašvaldības ēkās (ESCO)</t>
  </si>
  <si>
    <t>Esošo LED apgaismojuma gaismekļu demontāža un jaunā apgaismojuma montāžas darbi, uzturēšana un apsaimniekošana, apkope, garantijas remonti 12 pašvaldības ēkās</t>
  </si>
  <si>
    <t>Valsts un pašvaldību vienoto klientu apkalpošanas centru izveide Madonas novadā</t>
  </si>
  <si>
    <t>Pārbūvēts tenisa laukums, paredzot 2 spēles laukumus, treniņu sienu, atpūtas soliņus zem nojumēm, labiekārtojuma elementus</t>
  </si>
  <si>
    <t>Lazdonas un Kalpaka ielas pārbūve 1,7 km garumā, paredzot atjaunot segumu un izbūvēt ietvi</t>
  </si>
  <si>
    <t>Divu laivu piestātņu uzstādīšana un laivas iegāde, piknika galdu ar nojumi, kas piemērota cilvēkiem ar kustību traucējumiem, iegāde. Teritorijas labiekārtošana.</t>
  </si>
  <si>
    <t>Sešu vietējās nozīmes Valsts un pašvaldību vienoto klientu apkalpošanas centru (VPVKAC) kā
vienotu pakalpojumu sniegšanas vietu izveide Madonā, Kalsnavā, Barkavā, Liezērē, Dzelzavā, Ļaudonā.</t>
  </si>
  <si>
    <t>Administratīvās ēkas pārbūve, vides pieejamības nodrošināšana - lifta un invalīdu sanmezglu izbūve, ventilācijas sistēmas izbūve</t>
  </si>
  <si>
    <t xml:space="preserve">Investīciju projekta mērķis ir uzlabot Lauteres kultūras nama infrastruktūras energoefektivitāti, lai samazinātu ikgadējo primāro enerģijas patēriņu un sasniegtu enerģijas ietaupījumu, ieviešot efektīvākos siltumnīcefekta gāzu emisiju  samazinošos pasākumus pašvaldību ēku energoefektivitātes un siltumnoturības uzlabošanā. Primārās kopējās enerģijas gada patēriņa samazinājums 148941 kWh gadā, siltumnīcefektu gāzu samazinājums 4,96 t CO2 ekviv.gadā.
</t>
  </si>
  <si>
    <t xml:space="preserve">Dienesta viesnīcas ēkas pārbūve Tirgus ielā 3, Madonā, nodrošinot papildus vietas Madonas Valsts ģimnāzijas skolēniem. </t>
  </si>
  <si>
    <t>īstenots 2023.g.</t>
  </si>
  <si>
    <t>īstenots 2024.g.</t>
  </si>
  <si>
    <t>Lazdonas pamatskola sēkas pārbūve, pielāgojot to pašvaldības policijas funkciju veikšanai</t>
  </si>
  <si>
    <t>Barkavas pagasta  pārvalde</t>
  </si>
  <si>
    <t>Sakārtota atpūtas vieta pie dīķa, izveidota pludmale, piedāvājot iedzīvotājiem saturīga laika pavadīšanas iespējas gan vasaras, gan ziemas laikā.</t>
  </si>
  <si>
    <t>labiekārtota daudzfunkcionāla, ģimenēm draudzīga un bērniem droša, publiska atpūtas vieta Jumurdas ezera krastā, kur dažāda vecuma iedzīvotājiem un viņu viesiem aktīvi, saturīgi un veselīgi pavadīt brīvo laiku.</t>
  </si>
  <si>
    <t>Sauleskalna ciemā, Bērzaunes pagastā atjaunot sporta laukuma drošu lietošanu un paplašinātu pielietojumu. Atjaunot nožogojumu 160 metru garumā 3metru agstumā, sakārtot apgaismojumu un modernizēt to ar ekonomiskiem LED gaismekļiem, atjaunot un papildināt soliņus ap laukumiem, iekārtot vietu māmiņām ar mazuļiem, atsvaidzināt un papildināt spēka treniņu vietu.</t>
  </si>
  <si>
    <t>Bērzaunes pagasta pārvalde</t>
  </si>
  <si>
    <t>Dzelzavas pagasta pārvalde</t>
  </si>
  <si>
    <t>Izveidota bērnu un jauniešu aktīvās atpūtas zona Dzelzavas pagasta Aizpurvē.
Tiks uzstādīts bērnu rotaļu iekārtas komplekts un jauniešu spēka vingrojumu komplekts, lai dažādotu bērnu un jauniešu brīvā laika pavadīšanas iespējas Aizpurvē.</t>
  </si>
  <si>
    <t>Degumnieku parka zonas izveidošana laukuma pie Gotlība skolas.</t>
  </si>
  <si>
    <t>Gājēju celiņa izbūve starp Melioratoru ielu un Vītolu ielu Kusā, tādējādi sakārtojot vietējo teritoriju.</t>
  </si>
  <si>
    <t>Cesavines pils parka kāpņu remonts, nodrošinot drošu, ērtu un estētiski pievilcīgu piekļuvi pils parkam, kas arī ir unikāls objekts ar dažādām neparastām koku sugām.</t>
  </si>
  <si>
    <t>Cesvaines apvienības pāvalde</t>
  </si>
  <si>
    <t>Izveidots visām paaudzēm paredzētu futbola laukumu Biksērē</t>
  </si>
  <si>
    <t>Atjaunots un labiekārtots esošais futbollaukums, kas atrodas Mētrienas centrā, tādējādi uzlabojot sportisko aktivitāšu pieejamību Mētrienas pagastā.</t>
  </si>
  <si>
    <t>Mētrienas pagasta pārvalde</t>
  </si>
  <si>
    <t>Izveidots mūsdienīgs bērnu un jauniešu aktīvās atpūtas vingrošanas komplekss brīvā laika pavadīšanai pie Andreja Eglīša Ļaudonas pamatskolas, tādejādi attīstītot āra teritoriju pie skolas.</t>
  </si>
  <si>
    <t>Labiekārtota Indrānu pag. Meirānu ciema "Rokāres" teritorija,  iegūta labiekārtota ārtelpa visu paaudžu iedzīvotāju brīvā laika pavadīšanai</t>
  </si>
  <si>
    <t>Īzveidota dabas takas  "Pilsdārzos", radot vietu iedzīvotājiem, kur pavadīt savu brīvo laiku ārā pie dabas, drošā vidē.</t>
  </si>
  <si>
    <t>Labiekārtota Ķinderu kapu Cesvaines pagastā teritorija un uzstādīta droša autobusa pietura Kraukļu ciemā Cesvaines pagastā</t>
  </si>
  <si>
    <t>Projekta ietvaros paredzēts uzstādīt peldošo strūklaku Jaunkalsnavas centra dīķī ar apgaismojumu, kas kalpotu kā skaists ūdens un gaismas objekts starp ūdensrozēm.</t>
  </si>
  <si>
    <t>Kalsnavas pagasta pārvalde</t>
  </si>
  <si>
    <t xml:space="preserve">Iegādāta un uzstādīta skeitparka mini rampa  Lubānā. </t>
  </si>
  <si>
    <t>Izveidota dažādām paaudzēm izmantojamā publiskā telpa Vestienas pagastā</t>
  </si>
  <si>
    <t>Iegādāts aprīkojums kopienas centram</t>
  </si>
  <si>
    <t>Liezēres pagasta pārvalde</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</si>
  <si>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</si>
  <si>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</si>
  <si>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</si>
  <si>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</si>
  <si>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</si>
  <si>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</si>
  <si>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</si>
  <si>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</si>
  <si>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</si>
  <si>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</si>
  <si>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</si>
  <si>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</si>
  <si>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</si>
  <si>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</si>
  <si>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</si>
  <si>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</si>
  <si>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</si>
  <si>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</si>
  <si>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</si>
  <si>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</si>
  <si>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</si>
  <si>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</si>
  <si>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</si>
  <si>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</si>
  <si>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</si>
  <si>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</si>
  <si>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</si>
  <si>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</si>
  <si>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</si>
  <si>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</si>
  <si>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</si>
  <si>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</si>
  <si>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</si>
  <si>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</si>
  <si>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</si>
  <si>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</si>
  <si>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</si>
  <si>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</si>
  <si>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</si>
  <si>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</si>
  <si>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</si>
  <si>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</si>
  <si>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</si>
  <si>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</si>
  <si>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</si>
  <si>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</si>
  <si>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</si>
  <si>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</si>
  <si>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</si>
  <si>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</si>
  <si>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</si>
  <si>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</si>
  <si>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</si>
  <si>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</si>
  <si>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</si>
  <si>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</si>
  <si>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</si>
  <si>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</si>
  <si>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</si>
  <si>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</si>
  <si>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</si>
  <si>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</si>
  <si>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</si>
  <si>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</si>
  <si>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</si>
  <si>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</si>
  <si>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</si>
  <si>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</si>
  <si>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</si>
  <si>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</si>
  <si>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</si>
  <si>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</si>
  <si>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</si>
  <si>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</si>
  <si>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</si>
  <si>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</si>
  <si>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</si>
  <si>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</si>
  <si>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</si>
  <si>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</si>
  <si>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</si>
  <si>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</si>
  <si>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</si>
  <si>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</si>
  <si>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</si>
  <si>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</si>
  <si>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</si>
  <si>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</si>
  <si>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</si>
  <si>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</si>
  <si>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</si>
  <si>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</si>
  <si>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</si>
  <si>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</si>
  <si>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</si>
  <si>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</si>
  <si>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</si>
  <si>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</si>
  <si>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</si>
  <si>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</si>
  <si>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</si>
  <si>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</si>
  <si>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</si>
  <si>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</si>
  <si>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</si>
  <si>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</si>
  <si>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</si>
  <si>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</si>
  <si>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</si>
  <si>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</si>
  <si>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</si>
  <si>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</si>
  <si>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</si>
  <si>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</si>
  <si>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</si>
  <si>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</si>
  <si>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</si>
  <si>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</si>
  <si>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</si>
  <si>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</si>
  <si>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</si>
  <si>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</si>
  <si>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</si>
  <si>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</si>
  <si>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</si>
  <si>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</si>
  <si>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</si>
  <si>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</si>
  <si>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</si>
  <si>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</si>
  <si>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</si>
  <si>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</si>
  <si>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</si>
  <si>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</si>
  <si>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</si>
  <si>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</si>
  <si>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</si>
  <si>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</si>
  <si>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</si>
  <si>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</si>
  <si>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</si>
  <si>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Kalna un Lauku ielu Dzelzavā,  Madonas novadā  autoceļa  pārbūve</t>
  </si>
  <si>
    <t>Labiekārtota publiska peldvieta pie Labones ezera Mārcienas pagastā</t>
  </si>
  <si>
    <t>Izbūvēta estrāde Jānukalnā Kalsnavas pagastā</t>
  </si>
  <si>
    <t xml:space="preserve">Ziemeļu ielas pārbūve Madonā, Madonas novadā. </t>
  </si>
  <si>
    <t>142.</t>
  </si>
  <si>
    <t>Paredzēts pārbūvēt Ziemeļu ielu posmā no Saules ielas līdz dzelzceļa pārbrauktuvei, 0,190 km garumā. Tā mērķis ir attīstīt uzņēmējdarbības publisko infrastruktūru un palielināt privāto investīciju apjomu pilsētu funkcionālajās teritorijās Madonas novadā, veicot ieguldījumus uzņēmējdarbības attīstībai atbilstoši pašvaldību attīstības programmām.</t>
  </si>
  <si>
    <t>Ambulances telpu vienkāršota atjaunošana Vidzemes ielā 1, Liezērē, Liezēres pagastā, Madonas novadā</t>
  </si>
  <si>
    <t xml:space="preserve">209 516,04 </t>
  </si>
  <si>
    <t>Paredzēt telpu pārplānošanu un kosmētisko remontu, iekšējo inženiertīklu pārbūvi – ūdensvadu un kanalizācijas tīklu, ventilācijas, apkures, elektroapgādes un UATS tīklu. Paredzēt siltumtrases izbūvi, nodrošinot īpašumam centralizēto siltumapgādi. Pēc būvdarbiem ēkā izveidot kopienas centru, apvienojot tajā gan pašvaldības iestādes, gan biedrības, gan aktīvo iedzīvotāju iniciatīvas.</t>
  </si>
  <si>
    <t>143.</t>
  </si>
  <si>
    <t>Vienkāršota pārbūve ēkās un
teritorijā Jurģkalni, Lazdona, Lazdonas pagasts, Madonas novads</t>
  </si>
  <si>
    <t>Tenisa laukuma pārbūve Gaujas ielā 33, Madonā</t>
  </si>
  <si>
    <t>Dārza ielas pārbūve Praulienā, Praulienas pagasts, Madonas novads</t>
  </si>
  <si>
    <t xml:space="preserve">Veikta Dārza ielas pārbūve 200m garumā, izbūvējot ietvi  un apgaismojumu līdz Praulienas pagasta bērnu dārzam, nodrošinot ērtu un drošu pārvietošanos. </t>
  </si>
  <si>
    <t>Rūpniecības ielas (posmā no dzelzceļa pārbrauktuves līdz Kalpaka ielai) atjaunošana Madonā</t>
  </si>
  <si>
    <t>Veikta asfaltbetona seguma atjaunošana Rūpniecības ielā (posmā no dzelzceļa pārbrauktuves līdz Kalpaka ielai) Madonā</t>
  </si>
  <si>
    <t xml:space="preserve">Madonas apvienības pārvalde </t>
  </si>
  <si>
    <t>Pasākumi bioloģiskās daudzveidības veicināšanai un saglabāšanai dabas liegumā “Lubāna mitrājs”</t>
  </si>
  <si>
    <t>Projektu īstenošanas vietas ir Natura 2000 teritorija, kurai ir spēkā esošs dabas aizsardzības plāns. 
Izbūvēti 3 gb. putnu un dabas vērošanas torņi – pie Zvidzes kanāla, Dienvidu dambja un Lubāna mitrāja informācijas centra (LMIC). Uzstādīti informatīvie stendi  Madonas novada teritorijā. Pie LMIC izveidots putnu un dabas vērošanas slēpnis, veikta teritorijas labiekārtošana un ierīkota bērniem izglītojošu izpausmes vieta, tādejādi informācijas centru veidojot kā galveno enkurobjektu dabas lieguma “Lubāna mitrājs” ilgtspējīgu tūrisma mērķu attīstībai un apmeklētāju izglītošanai.</t>
  </si>
  <si>
    <t xml:space="preserve">67 500,00 </t>
  </si>
  <si>
    <t xml:space="preserve">382 500,00 </t>
  </si>
  <si>
    <t>Ielu segumu virsmas apstrāde Madonas novadā</t>
  </si>
  <si>
    <t>Veikta virsmas apstrāde Madonas apvienības pārvaldē, Lubānas pilsētā, Cesvaines pilsētā, Ērgļu apvienības pārvaldē, Aronas pagastā, Barkavas pagastā, Bērzaunes pagastā, Dzelzavas pagastā, Mārcienas pagastā, Mētrienas pagastā, Ošupes pagastā, Praulienas pagastā, Sarkaņu pagastā, Vestienas pagastā.</t>
  </si>
  <si>
    <t>Madonas apvienības pārvalde, Lubānas apvienības pārvalde, Cesvaines apvienības pārvalde, Ērgļu apvienības pārvalde, Aronas pagasta pārvalde, Barkavas  pagasta pārvalde, Bērzaunes  pagasta pārvalde, Dzelzavas  pagasta pārvalde, Mārcienas  pagasta pārvalde, Mētrienas  pagasta pārvalde, Ošupes  pagasta pārvalde, Praulienas  pagasta pārvalde, Sarkaņu  pagasta pārvalde, Vestienas  pagasta pārvalde</t>
  </si>
  <si>
    <t>144.</t>
  </si>
  <si>
    <t>145.</t>
  </si>
  <si>
    <t>146.</t>
  </si>
  <si>
    <t>147.</t>
  </si>
  <si>
    <t>Ēkas iekšējo inženiertīklu pārbūve un siltumsūkņu uzstādīšana Bērzaunes pamatskolā, Bērzaunes pagasts, Madonas novads</t>
  </si>
  <si>
    <t xml:space="preserve"> Bērzaunes pamatskolas ēkas iekšējo inženiertīklu pārbūve un siltumsūkņu uzstādīšana, lai nodrošinātu drošu un mūsdienīgu Bērzaunes skolas ekspluatāciju</t>
  </si>
  <si>
    <t>148.</t>
  </si>
  <si>
    <t>149.</t>
  </si>
  <si>
    <t>Objektu pielāgošana un aprīkošana civilās aizsardzības mērķiem Madonas novadā</t>
  </si>
  <si>
    <t>Madonas pilsētas estrādes labiekārtošana, uzlabojot vides piekļūstamību sociālās iekļaušanas veicināšanai</t>
  </si>
  <si>
    <t>Uz estrādi izbūvēta jauna, vides piekļūstama galvenā ieeja no Parka un Akmens ielas krustojuma, atjaunoti esošie celiņi, lai nodrošinātu ērtu pārvietošanos cilvēkiem ar īpašām vajadzībām un ģimenes ar ratiņiem, uzlabots teritorijas apgaismojums, uzstādīts lielformāta ekrāns surdotulka vai subtitru pārraidīšanai, skatītāju solu nomaiņa, no kuriem 10-15% paredzēti ar atzveltni, kā arī ierīkotas skatītāju vietas cilvēkiem ratiņkrēslos un ģimenēm ar bērnu ratiņiem. Aktieru un skatuves mākslinieku telpu un nojumes izbūve.</t>
  </si>
  <si>
    <t>Bruģakmens seguma nomaiņa Saieta laukumā, Madonā, Madonas novadā</t>
  </si>
  <si>
    <t>Veikta bruģakmens seguma atjaunošana Saieta laukumā Madonā, Madonas novadā</t>
  </si>
  <si>
    <t>150.</t>
  </si>
  <si>
    <t>151.</t>
  </si>
  <si>
    <t>Būvprojektu izstrāde infrastruktūras objektu attīstībai Madonas novadā</t>
  </si>
  <si>
    <t>Finansējums 2026</t>
  </si>
  <si>
    <t>Finansējums 2027</t>
  </si>
  <si>
    <t>Centrālās administrācijas ēkas Saieta laukumā 1, Madonā pārbūve</t>
  </si>
  <si>
    <t>Barkavas kultūras nama pārbūve</t>
  </si>
  <si>
    <t>īstenots,            2025. gadā</t>
  </si>
  <si>
    <t>Lazdonas un Kalpaka ielas no Rīgas ielas līdz rotācijas aplim pārbūve</t>
  </si>
  <si>
    <t>Multimodāla sabiedriskā transporta tīkla attīstība Madonas pilsētā, Madonas novadā</t>
  </si>
  <si>
    <t>Projektā plānots izbūvēt sabiedriskā transporta savienojuma punktu – stāvlaukumu ar nepieciešamo infrastruktūru (stāvlaukums, velo novietne, vides pieejama WC, bezemisiju transportlīdzekļu koplietošanas vietas) un pārbūvēt publiskās lietošanas un sabiedriskā transporta infrastruktūru – Lazdonas un Kalpaka ielas Madonas pilsētā, aptuveni 1,8 km garumā.</t>
  </si>
  <si>
    <t>152.</t>
  </si>
  <si>
    <t>Esošo telpu pārbūve vai atjaunošana, pielāgojot tās III
kategorijas patvertņu ierīkošanai, kas paredzēta cilvēku aizsardzībai no bīstamiem faktoriem, mazinot ārēja sprādziena triecienviļņa un šķembu ietekmi, kas rodas katastrofas, militārā iebrukuma vai kara gadījumā. Pielāgotas un aprīkoti 7 objekti</t>
  </si>
  <si>
    <t>Pirmsskolas izglītības iestādes “Vārpiņa” daļēja pārbūve, Aronas ielā 6, Sauleskalnā, Bērzaunes pagastā, Madonas novadā</t>
  </si>
  <si>
    <t xml:space="preserve">Bērzaunes pagasta pirmsskolas izglītības iestādes "Vārpiņa" pārbūve </t>
  </si>
  <si>
    <t>Fasādes atjaunošana un jumta seguma nomaiņa Mārcienas pagasta pārvaldes ēkai, Jaunā ielā 1, Mārcienā, Mārcienas pagastā, Madonas novadā, LV-4852; Pasta ēkas pārbūve par KAC un bibliotēku, adresē "Piesaules", Dzelzavas pagastā, Madonas novadā</t>
  </si>
  <si>
    <t>Administratīvo ēku pārbūve Madonas novadā</t>
  </si>
  <si>
    <t>153.</t>
  </si>
  <si>
    <t>Telpu vienkāršota pārbūve Lubānas pirmsskolas izglītības iestādes ēkā Brīvības ielā 17, Lubānā, Madonas novadā</t>
  </si>
  <si>
    <t>Paredzēta Lubānas pirmsskolas izglītības iestādes "Rūķīši" infrastruktūras uzlabošana, veicot ēkas vienkāršotu pārbūvi un pārplānojot telpas.</t>
  </si>
  <si>
    <t>154.</t>
  </si>
  <si>
    <t>Energoefektivitātes paaugstināšanas pasākumi Lauteres kultūras nama ēkai, Lautere, Aronas pagastā, t.sk. būvprojekta visu daļu ekspertīze; 
Centrālās administrācijas ēkas Saieta laukumā 1, Madonā pārbūve; 
Kluba ēkas atjaunošana Brīvības ielas 7, Barkava, Barkavas pagasts; 
Praulienas pirmskolas izglītības iestādes vienkāršota pārbūve; 
Energoefektivitātes paaugstināšanas pasākumi Lubānas SAC ēkai, Oskara Kalpaka iela 12, Lubāna; 
Energoefektivitātes paaugstināšanas pasākumi Lubānas pirmsskolas izglītības iestādes ēkai, Brīvības ielā 17, Lubāna;  
Ēkas vienkāršota atjaunošana Augu ielā 27, Madonā; 
Lazdonas un Kalpaka ielas no Rīgas ielas līdz rotācijas aplim, Madonā pārbūve; Zābera ielas atjaunošana; 
Līkās ielas pārbūve Ērgļos; 
Valmieras ielas pārbūve Madonā; 
A. Saulieša ielas un Rīgas ielas (posmā no A. Saulieša ielas līdz Sulas tiltam ) pārbūve Cesvainē, Madonas novadā; 
Sarkaņu kapu paplašināšanas būvprojekta izstrāde;
Liedes tilta pārbūve; 
Vaibiņas tilta, Barkavas pagastā, Madonas novadā pārbūve par lielizmēra caurteku; 
A22 Dzelzava -Līgo, 1.23km; Lisiņas tilta pārbūve.</t>
  </si>
  <si>
    <t>Publiskās infrastruktūras izbūve uzņēmējdarbības attīstībai Madonas novadā</t>
  </si>
  <si>
    <t>155.</t>
  </si>
  <si>
    <t>Projekta ietvaros plānots pārbūvēt publisko infrastruktūru uzņēmējdarbības attīstībai - veikt Ozolu ielas pārbūvi Barkavā, paredzot ielas pārbūvi aptuveni 1,1 km garumā, jauna apgaismojuma izbūvi un atrisināt lietus ūdens noteci, un Līkās ielas pārbūvi Ērgļos, paredzot ielai izbūvēt asfaltbetona segumu un ietvi aptuveni 0,5 km garumā, jaunu apgaismojumu un atrisināt lietus ūdens noteci.</t>
  </si>
  <si>
    <t>Sabiedrībā balstītu sociālo pakalpojumu
pieejamības palielināšana Varakļānu novadā</t>
  </si>
  <si>
    <t>Projekta mērķis ir sabiedrībā balstītu sociālo pakalpojumu pieejamības palielināšana, tai skaitā infrastruktūras izveide un sabiedrībā balstītu sociālo pakalpojumu sniegšana mērķa grupas personām Madonas novadā.
Projekta ietvaros plānots pārbūvēt ēku Rīgas ielā 61, Varakļānos, Madonas novadā, paredzot izbūvēt 9 grupu dzīvokļus pilngadīgām personām ar garīga rakstura traucējumiem, izveidot dienas aprūpes centru un divas specializētās darbnīcas – rokdarbu darbnīcu un aktivitāšu darbnīcu, iegādāties iekārtas un aprīkojumu pakalpojumu nodrošināšanai, kā arī iegādāties aprūpes mājās pakalpojuma sniegšanai pielāgotu specializēto transportlīdzekli</t>
  </si>
  <si>
    <t>Kultūras mantojuma saglabāšana un jaunu pakalpojumu attīstība Varakļānu muižas pilī</t>
  </si>
  <si>
    <t>Projekta mērķis ir saglabāt, atjaunot un attīstīt Varakļānu muižas pili, veicinot tās pieejamību un paplašinot objekta kā ilgtspējīga resursa inovatīvu izmantošanu uzlabojot sabiedrības līdzdalību kultūras procesos un radot jaunu sociālo dinamiku vairāku pašvaldību teritorijas iedzīvotājiem dzīves kvalitātes uzlabošanā un vietējās kopienas stiprināšanā.
Projekta ietvaros paredzēta jauna pakalpojumu izveide, paplašinot kultūras mantojuma saturisko piedāvājumu. Ēkā ierīkot centrālās siltumapgādes, ūdensvada, kanalizācijas sistēmu un veikt grīdas segumu nomaiņu pilī.</t>
  </si>
  <si>
    <t>156.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</si>
</sst>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b/>
      <sz val="9"/>
      <color rgb="FF231F20"/>
      <name val="Trebuchet MS"/>
      <family val="2"/>
      <charset val="186"/>
    </font>
    <font>
      <b/>
      <sz val="9"/>
      <color rgb="FFFFFFFF"/>
      <name val="Trebuchet MS"/>
      <family val="2"/>
      <charset val="186"/>
    </font>
    <font>
      <sz val="9"/>
      <color theme="1"/>
      <name val="Times New Roman"/>
      <family val="1"/>
      <charset val="186"/>
    </font>
    <font>
      <sz val="9"/>
      <color rgb="FF231F20"/>
      <name val="Tahoma"/>
      <family val="2"/>
      <charset val="186"/>
    </font>
    <font>
      <sz val="9"/>
      <color theme="1"/>
      <name val="Tahoma"/>
      <family val="2"/>
      <charset val="186"/>
    </font>
    <font>
      <sz val="8"/>
      <color theme="1"/>
      <name val="Times New Roman"/>
      <family val="1"/>
      <charset val="186"/>
    </font>
    <font>
      <sz val="5"/>
      <color rgb="FF231F20"/>
      <name val="Tahoma"/>
      <family val="2"/>
      <charset val="186"/>
    </font>
    <font>
      <sz val="9"/>
      <name val="Tahoma"/>
      <family val="2"/>
      <charset val="186"/>
    </font>
    <font>
      <sz val="11"/>
      <color rgb="FFFF0000"/>
      <name val="Calibri"/>
      <family val="2"/>
      <charset val="186"/>
      <scheme val="minor"/>
    </font>
    <font>
      <sz val="11"/>
      <name val="Calibri"/>
      <family val="2"/>
      <charset val="186"/>
      <scheme val="minor"/>
    </font>
    <font>
      <sz val="9"/>
      <color rgb="FF00B050"/>
      <name val="Tahoma"/>
      <family val="2"/>
      <charset val="186"/>
    </font>
    <font>
      <sz val="11"/>
      <color rgb="FF00B050"/>
      <name val="Calibri"/>
      <family val="2"/>
      <charset val="186"/>
      <scheme val="minor"/>
    </font>
  </fonts>
  <fills count="7">
    <fill>
      <patternFill patternType="none"/>
    </fill>
    <fill>
      <patternFill patternType="gray125"/>
    </fill>
    <fill>
      <patternFill patternType="solid">
        <fgColor rgb="FFC5DCE8"/>
        <bgColor indexed="64"/>
      </patternFill>
    </fill>
    <fill>
      <patternFill patternType="solid">
        <fgColor rgb="FF91AAB7"/>
        <bgColor indexed="64"/>
      </patternFill>
    </fill>
    <fill>
      <patternFill patternType="solid">
        <fgColor rgb="FFC0D0D9"/>
        <bgColor indexed="64"/>
      </patternFill>
    </fill>
    <fill>
      <patternFill patternType="solid">
        <fgColor rgb="FFECF3F7"/>
        <bgColor indexed="64"/>
      </patternFill>
    </fill>
    <fill>
      <patternFill patternType="solid">
        <fgColor rgb="FFD9E8F0"/>
        <bgColor indexed="64"/>
      </patternFill>
    </fill>
  </fills>
  <borders count="14">
    <border>
      <left/>
      <right/>
      <top/>
      <bottom/>
      <diagonal/>
    </border>
    <border>
      <left style="medium">
        <color rgb="FFFFFFFF"/>
      </left>
      <right style="medium">
        <color rgb="FFFFFFFF"/>
      </right>
      <top/>
      <bottom/>
      <diagonal/>
    </border>
    <border>
      <left style="medium">
        <color rgb="FFFFFFFF"/>
      </left>
      <right style="medium">
        <color rgb="FFFFFFFF"/>
      </right>
      <top/>
      <bottom style="medium">
        <color rgb="FFFFFFFF"/>
      </bottom>
      <diagonal/>
    </border>
    <border>
      <left/>
      <right style="medium">
        <color rgb="FFFFFFFF"/>
      </right>
      <top style="medium">
        <color rgb="FFFFFFFF"/>
      </top>
      <bottom/>
      <diagonal/>
    </border>
    <border>
      <left/>
      <right style="medium">
        <color rgb="FFFFFFFF"/>
      </right>
      <top/>
      <bottom/>
      <diagonal/>
    </border>
    <border>
      <left/>
      <right style="medium">
        <color rgb="FFFFFFFF"/>
      </right>
      <top/>
      <bottom style="medium">
        <color rgb="FFFFFFFF"/>
      </bottom>
      <diagonal/>
    </border>
    <border>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style="medium">
        <color rgb="FFFFFFFF"/>
      </left>
      <right/>
      <top/>
      <bottom/>
      <diagonal/>
    </border>
    <border>
      <left style="medium">
        <color rgb="FFFFFFFF"/>
      </left>
      <right/>
      <top style="medium">
        <color rgb="FFFFFFFF"/>
      </top>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style="medium">
        <color rgb="FFFFFFFF"/>
      </left>
      <right style="medium">
        <color theme="0"/>
      </right>
      <top style="medium">
        <color theme="0"/>
      </top>
      <bottom style="medium">
        <color theme="0"/>
      </bottom>
      <diagonal/>
    </border>
    <border>
      <left style="medium">
        <color rgb="FFFFFFFF"/>
      </left>
      <right style="medium">
        <color theme="0"/>
      </right>
      <top style="thick">
        <color theme="0"/>
      </top>
      <bottom style="medium">
        <color rgb="FFFFFFFF"/>
      </bottom>
      <diagonal/>
    </border>
  </borders>
  <cellStyleXfs count="1">
    <xf numFmtId="0" fontId="0" fillId="0" borderId="0"/>
  </cellStyleXfs>
  <cellXfs count="54">
    <xf numFmtId="0" fontId="0" fillId="0" borderId="0" xfId="0"/>
    <xf numFmtId="0" fontId="1" fillId="2"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0" fillId="0" borderId="0" xfId="0" applyAlignment="1">
      <alignment horizontal="center" vertical="center"/>
    </xf>
    <xf numFmtId="0" fontId="3" fillId="3"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3" fillId="4" borderId="2" xfId="0" applyFont="1" applyFill="1" applyBorder="1" applyAlignment="1">
      <alignment vertical="center" wrapText="1"/>
    </xf>
    <xf numFmtId="4" fontId="4" fillId="5" borderId="5" xfId="0" applyNumberFormat="1" applyFont="1" applyFill="1" applyBorder="1" applyAlignment="1">
      <alignment horizontal="center" vertical="center" wrapText="1"/>
    </xf>
    <xf numFmtId="4" fontId="4" fillId="5" borderId="2" xfId="0" applyNumberFormat="1" applyFont="1" applyFill="1" applyBorder="1" applyAlignment="1">
      <alignment horizontal="center" vertical="center" wrapText="1"/>
    </xf>
    <xf numFmtId="4" fontId="2" fillId="3" borderId="5" xfId="0" applyNumberFormat="1" applyFont="1" applyFill="1" applyBorder="1" applyAlignment="1">
      <alignment horizontal="center" vertical="center" wrapText="1"/>
    </xf>
    <xf numFmtId="4" fontId="1" fillId="4" borderId="5" xfId="0" applyNumberFormat="1"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2" xfId="0" applyFont="1" applyFill="1" applyBorder="1" applyAlignment="1">
      <alignment vertical="center" wrapText="1"/>
    </xf>
    <xf numFmtId="0" fontId="5" fillId="5" borderId="5" xfId="0" applyFont="1" applyFill="1" applyBorder="1" applyAlignment="1">
      <alignment horizontal="center" vertical="center" wrapText="1"/>
    </xf>
    <xf numFmtId="0" fontId="1" fillId="2" borderId="1" xfId="0" applyFont="1" applyFill="1" applyBorder="1" applyAlignment="1">
      <alignment vertical="center" wrapText="1"/>
    </xf>
    <xf numFmtId="0" fontId="4" fillId="5" borderId="12" xfId="0" applyFont="1" applyFill="1" applyBorder="1" applyAlignment="1">
      <alignment vertical="center" wrapText="1"/>
    </xf>
    <xf numFmtId="4" fontId="8" fillId="5" borderId="5" xfId="0" applyNumberFormat="1" applyFont="1" applyFill="1" applyBorder="1" applyAlignment="1">
      <alignment horizontal="center" vertical="center" wrapText="1"/>
    </xf>
    <xf numFmtId="0" fontId="8" fillId="5" borderId="5" xfId="0" applyFont="1" applyFill="1" applyBorder="1" applyAlignment="1">
      <alignment horizontal="center" vertical="center" wrapText="1"/>
    </xf>
    <xf numFmtId="4" fontId="8" fillId="6" borderId="5" xfId="0" applyNumberFormat="1" applyFont="1" applyFill="1" applyBorder="1" applyAlignment="1">
      <alignment vertical="center" wrapText="1"/>
    </xf>
    <xf numFmtId="4" fontId="8" fillId="6" borderId="5" xfId="0" applyNumberFormat="1" applyFont="1" applyFill="1" applyBorder="1" applyAlignment="1">
      <alignment horizontal="center" vertical="center" wrapText="1"/>
    </xf>
    <xf numFmtId="2" fontId="8" fillId="5" borderId="2" xfId="0" applyNumberFormat="1" applyFont="1" applyFill="1" applyBorder="1" applyAlignment="1">
      <alignment vertical="center" wrapText="1"/>
    </xf>
    <xf numFmtId="2" fontId="8" fillId="5" borderId="2" xfId="0" applyNumberFormat="1" applyFont="1" applyFill="1" applyBorder="1" applyAlignment="1">
      <alignment horizontal="center" vertical="center" wrapText="1"/>
    </xf>
    <xf numFmtId="0" fontId="8" fillId="5" borderId="13" xfId="0" applyFont="1" applyFill="1" applyBorder="1" applyAlignment="1">
      <alignment horizontal="center" vertical="center" wrapText="1"/>
    </xf>
    <xf numFmtId="0" fontId="9" fillId="0" borderId="0" xfId="0" applyFont="1"/>
    <xf numFmtId="0" fontId="4" fillId="0" borderId="4" xfId="0" applyFont="1" applyBorder="1" applyAlignment="1">
      <alignment horizontal="center" vertical="center" wrapText="1"/>
    </xf>
    <xf numFmtId="3" fontId="8" fillId="6" borderId="5" xfId="0" applyNumberFormat="1" applyFont="1" applyFill="1" applyBorder="1" applyAlignment="1">
      <alignment horizontal="center" vertical="center" wrapText="1"/>
    </xf>
    <xf numFmtId="4" fontId="8" fillId="6" borderId="4" xfId="0" applyNumberFormat="1" applyFont="1" applyFill="1" applyBorder="1" applyAlignment="1">
      <alignment vertical="center" wrapText="1"/>
    </xf>
    <xf numFmtId="0" fontId="8" fillId="5" borderId="11" xfId="0" applyFont="1" applyFill="1" applyBorder="1" applyAlignment="1">
      <alignment horizontal="center" vertical="center" wrapText="1"/>
    </xf>
    <xf numFmtId="0" fontId="8" fillId="5" borderId="12" xfId="0" applyFont="1" applyFill="1" applyBorder="1" applyAlignment="1">
      <alignment vertical="center" wrapText="1"/>
    </xf>
    <xf numFmtId="0" fontId="8" fillId="5" borderId="2" xfId="0" applyFont="1" applyFill="1" applyBorder="1" applyAlignment="1">
      <alignment horizontal="center" vertical="center" wrapText="1"/>
    </xf>
    <xf numFmtId="0" fontId="8" fillId="5" borderId="2" xfId="0" applyFont="1" applyFill="1" applyBorder="1" applyAlignment="1">
      <alignment horizontal="left" vertical="center" wrapText="1"/>
    </xf>
    <xf numFmtId="0" fontId="10" fillId="0" borderId="0" xfId="0" applyFont="1"/>
    <xf numFmtId="0" fontId="11" fillId="5" borderId="11" xfId="0" applyFont="1" applyFill="1" applyBorder="1" applyAlignment="1">
      <alignment horizontal="center" vertical="center" wrapText="1"/>
    </xf>
    <xf numFmtId="0" fontId="11" fillId="5" borderId="12" xfId="0" applyFont="1" applyFill="1" applyBorder="1" applyAlignment="1">
      <alignment vertical="center" wrapText="1"/>
    </xf>
    <xf numFmtId="4" fontId="11" fillId="5" borderId="5" xfId="0" applyNumberFormat="1"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2" xfId="0" applyFont="1" applyFill="1" applyBorder="1" applyAlignment="1">
      <alignment horizontal="left" vertical="center" wrapText="1"/>
    </xf>
    <xf numFmtId="0" fontId="12" fillId="0" borderId="0" xfId="0" applyFont="1"/>
    <xf numFmtId="4" fontId="8" fillId="6" borderId="5" xfId="0" applyNumberFormat="1" applyFont="1" applyFill="1" applyBorder="1" applyAlignment="1">
      <alignment horizontal="left" vertical="center" wrapText="1"/>
    </xf>
    <xf numFmtId="2" fontId="8" fillId="5" borderId="2" xfId="0" applyNumberFormat="1" applyFont="1" applyFill="1" applyBorder="1" applyAlignment="1">
      <alignment horizontal="left" vertical="center" wrapText="1"/>
    </xf>
    <xf numFmtId="0" fontId="4" fillId="5" borderId="0" xfId="0" applyFont="1" applyFill="1" applyAlignment="1">
      <alignment horizontal="center" vertical="center" wrapText="1"/>
    </xf>
    <xf numFmtId="0" fontId="4" fillId="5" borderId="0" xfId="0" applyFont="1" applyFill="1" applyAlignment="1">
      <alignment vertical="center" wrapText="1"/>
    </xf>
    <xf numFmtId="0" fontId="4" fillId="5" borderId="2"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3" borderId="2" xfId="0" applyFont="1" applyFill="1" applyBorder="1" applyAlignment="1">
      <alignment horizontal="left" vertical="center" wrapText="1"/>
    </xf>
    <xf numFmtId="0" fontId="6" fillId="4" borderId="2"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2" fillId="3" borderId="8"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9" xfId="0" applyFont="1" applyFill="1" applyBorder="1" applyAlignment="1">
      <alignment horizontal="left" vertical="center" wrapText="1"/>
    </xf>
    <xf numFmtId="0" fontId="1" fillId="4" borderId="3" xfId="0" applyFont="1" applyFill="1" applyBorder="1" applyAlignment="1">
      <alignment horizontal="left" vertical="center" wrapText="1"/>
    </xf>
  </cellXfs>
  <cellStyles count="1">
    <cellStyle name="Parasts" xfId="0" builtinId="0"/>
  </cellStyles>
  <dxfs count="0"/>
  <tableStyles count="0" defaultTableStyle="TableStyleMedium2" defaultPivotStyle="PivotStyleLight16"/>
  <colors>
    <mruColors>
      <color rgb="FFECF3F7"/>
      <color rgb="FFD9E8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47624</xdr:colOff>
      <xdr:row>0</xdr:row>
      <xdr:rowOff>59532</xdr:rowOff>
    </xdr:from>
    <xdr:to>
      <xdr:col>20</xdr:col>
      <xdr:colOff>156881</xdr:colOff>
      <xdr:row>2</xdr:row>
      <xdr:rowOff>188258</xdr:rowOff>
    </xdr:to>
    <xdr:sp macro="" textlink="">
      <xdr:nvSpPr>
        <xdr:cNvPr id="2" name="Tekstlodziņš 2">
          <a:extLst>
            <a:ext uri="{FF2B5EF4-FFF2-40B4-BE49-F238E27FC236}">
              <a16:creationId xmlns:a16="http://schemas.microsoft.com/office/drawing/2014/main" id="{1960CD8C-8EEC-5908-BAC1-D3D8CD3677EC}"/>
            </a:ext>
          </a:extLst>
        </xdr:cNvPr>
        <xdr:cNvSpPr txBox="1">
          <a:spLocks noChangeArrowheads="1"/>
        </xdr:cNvSpPr>
      </xdr:nvSpPr>
      <xdr:spPr bwMode="auto">
        <a:xfrm>
          <a:off x="15590183" y="59532"/>
          <a:ext cx="3134845" cy="1081226"/>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r>
            <a:rPr lang="lv-LV" sz="1100">
              <a:solidFill>
                <a:sysClr val="windowText" lastClr="000000"/>
              </a:solidFill>
              <a:effectLst/>
              <a:latin typeface="Tahoma" panose="020B0604030504040204" pitchFamily="34" charset="0"/>
              <a:ea typeface="Tahoma" panose="020B0604030504040204" pitchFamily="34" charset="0"/>
            </a:rPr>
            <a:t>Pielikums Nr. 1</a:t>
          </a:r>
        </a:p>
        <a:p>
          <a:r>
            <a:rPr lang="lv-LV" sz="1100">
              <a:solidFill>
                <a:sysClr val="windowText" lastClr="000000"/>
              </a:solidFill>
              <a:effectLst/>
              <a:latin typeface="Tahoma" panose="020B0604030504040204" pitchFamily="34" charset="0"/>
              <a:ea typeface="Tahoma" panose="020B0604030504040204" pitchFamily="34" charset="0"/>
            </a:rPr>
            <a:t>Madonas novada pašvaldības domes 2026. gada</a:t>
          </a:r>
          <a:r>
            <a:rPr lang="lv-LV" sz="1100" baseline="0">
              <a:solidFill>
                <a:sysClr val="windowText" lastClr="000000"/>
              </a:solidFill>
              <a:effectLst/>
              <a:latin typeface="Tahoma" panose="020B0604030504040204" pitchFamily="34" charset="0"/>
              <a:ea typeface="Tahoma" panose="020B0604030504040204" pitchFamily="34" charset="0"/>
            </a:rPr>
            <a:t> 8. aprīļa </a:t>
          </a:r>
          <a:r>
            <a:rPr lang="lv-LV" sz="1100">
              <a:solidFill>
                <a:sysClr val="windowText" lastClr="000000"/>
              </a:solidFill>
              <a:effectLst/>
              <a:latin typeface="Tahoma" panose="020B0604030504040204" pitchFamily="34" charset="0"/>
              <a:ea typeface="Tahoma" panose="020B0604030504040204" pitchFamily="34" charset="0"/>
            </a:rPr>
            <a:t>lēmumam Nr.1.1.1/26/237</a:t>
          </a:r>
          <a:endParaRPr lang="lv-LV" sz="1100" baseline="0">
            <a:solidFill>
              <a:sysClr val="windowText" lastClr="000000"/>
            </a:solidFill>
            <a:effectLst/>
            <a:latin typeface="Tahoma" panose="020B0604030504040204" pitchFamily="34" charset="0"/>
            <a:ea typeface="Tahoma" panose="020B0604030504040204" pitchFamily="34" charset="0"/>
          </a:endParaRPr>
        </a:p>
        <a:p>
          <a:r>
            <a:rPr lang="lv-LV" sz="1100" baseline="0">
              <a:solidFill>
                <a:sysClr val="windowText" lastClr="000000"/>
              </a:solidFill>
              <a:effectLst/>
              <a:latin typeface="Tahoma" panose="020B0604030504040204" pitchFamily="34" charset="0"/>
              <a:ea typeface="Tahoma" panose="020B0604030504040204" pitchFamily="34" charset="0"/>
            </a:rPr>
            <a:t>(protokols Nr.5, 4. p.)</a:t>
          </a:r>
          <a:endParaRPr lang="lv-LV" sz="1100">
            <a:solidFill>
              <a:sysClr val="windowText" lastClr="000000"/>
            </a:solidFill>
            <a:effectLst/>
            <a:latin typeface="Tahoma" panose="020B0604030504040204" pitchFamily="34" charset="0"/>
            <a:ea typeface="Tahoma" panose="020B0604030504040204" pitchFamily="34" charset="0"/>
          </a:endParaRPr>
        </a:p>
      </xdr:txBody>
    </xdr:sp>
    <xdr:clientData/>
  </xdr:twoCellAnchor>
</xdr:wsDr>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70"/>
  <sheetViews>
    <sheetView tabSelected="1" topLeftCell="F1" zoomScale="85" zoomScaleNormal="85" workbookViewId="0">
      <pane ySplit="2" topLeftCell="A106" activePane="bottomLeft" state="frozen"/>
      <selection pane="bottomLeft" activeCell="P106" sqref="P106"/>
    </sheetView>
  </sheetViews>
  <sheetFormatPr defaultRowHeight="15" x14ac:dyDescent="0.25"/>
  <cols>
    <col min="1" max="1" width="9.85546875" style="3" customWidth="1"/>
    <col min="2" max="2" width="34.42578125" customWidth="1"/>
    <col min="3" max="3" width="18.85546875" style="3" customWidth="1"/>
    <col min="4" max="4" width="15.140625" style="3" customWidth="1"/>
    <col min="5" max="5" width="16.28515625" style="3" customWidth="1"/>
    <col min="6" max="6" width="14.7109375" style="3" customWidth="1"/>
    <col min="7" max="7" width="13.7109375" style="3" customWidth="1"/>
    <col min="8" max="10" width="13.5703125" style="3" customWidth="1"/>
    <col min="11" max="11" width="9.5703125" style="3" customWidth="1"/>
    <col min="12" max="12" width="46.28515625" style="3" customWidth="1"/>
    <col min="13" max="13" width="20.28515625" style="3" customWidth="1"/>
    <col min="14" max="15" width="11.42578125" style="3" customWidth="1"/>
  </cols>
  <sheetData>
    <row r="1" spans="1:16" ht="30" x14ac:dyDescent="0.25">
      <c r="A1" s="1" t="s">
        <v>16</v>
      </c>
      <c r="B1" s="1" t="s">
        <v>0</v>
      </c>
      <c r="C1" s="1" t="s">
        <v>1</v>
      </c>
      <c r="D1" s="1"/>
      <c r="E1" s="1"/>
      <c r="F1" s="1"/>
      <c r="G1" s="1" t="s">
        <v>284</v>
      </c>
      <c r="H1" s="1" t="s">
        <v>285</v>
      </c>
      <c r="I1" s="1" t="s">
        <v>548</v>
      </c>
      <c r="J1" s="1" t="s">
        <v>549</v>
      </c>
      <c r="K1" s="1" t="s">
        <v>2</v>
      </c>
      <c r="L1" s="1" t="s">
        <v>3</v>
      </c>
      <c r="M1" s="1" t="s">
        <v>4</v>
      </c>
      <c r="N1" s="1" t="s">
        <v>5</v>
      </c>
      <c r="O1" s="1" t="s">
        <v>300</v>
      </c>
    </row>
    <row r="2" spans="1:16" ht="45" x14ac:dyDescent="0.25">
      <c r="A2" s="1"/>
      <c r="B2" s="15"/>
      <c r="C2" s="1"/>
      <c r="D2" s="1" t="s">
        <v>6</v>
      </c>
      <c r="E2" s="1" t="s">
        <v>7</v>
      </c>
      <c r="F2" s="1" t="s">
        <v>8</v>
      </c>
      <c r="G2" s="1"/>
      <c r="H2" s="1"/>
      <c r="I2" s="1"/>
      <c r="J2" s="1"/>
      <c r="K2" s="1"/>
      <c r="L2" s="1"/>
      <c r="M2" s="1"/>
      <c r="N2" s="1"/>
      <c r="O2" s="1"/>
    </row>
    <row r="3" spans="1:16" ht="42" customHeight="1" thickBot="1" x14ac:dyDescent="0.3">
      <c r="A3" s="48" t="s">
        <v>9</v>
      </c>
      <c r="B3" s="49"/>
      <c r="C3" s="10">
        <f>C4+C26+C48</f>
        <v>56374058.548400007</v>
      </c>
      <c r="D3" s="10">
        <f t="shared" ref="D3:J3" si="0">D4+D26+D48</f>
        <v>11917005.171399999</v>
      </c>
      <c r="E3" s="10">
        <f t="shared" si="0"/>
        <v>14967861.505000001</v>
      </c>
      <c r="F3" s="10">
        <f t="shared" si="0"/>
        <v>20685710.891999997</v>
      </c>
      <c r="G3" s="10">
        <f t="shared" si="0"/>
        <v>1672095.9700000002</v>
      </c>
      <c r="H3" s="10">
        <f t="shared" si="0"/>
        <v>8469448.0899999999</v>
      </c>
      <c r="I3" s="10">
        <f t="shared" si="0"/>
        <v>578926.98651999992</v>
      </c>
      <c r="J3" s="10">
        <f t="shared" si="0"/>
        <v>1215143.5018799999</v>
      </c>
      <c r="K3" s="4"/>
      <c r="L3" s="4"/>
      <c r="M3" s="4"/>
      <c r="N3" s="4"/>
      <c r="O3" s="4"/>
    </row>
    <row r="4" spans="1:16" ht="42.75" customHeight="1" thickBot="1" x14ac:dyDescent="0.3">
      <c r="A4" s="47" t="s">
        <v>10</v>
      </c>
      <c r="B4" s="47"/>
      <c r="C4" s="11">
        <f>SUM(C5:C25)</f>
        <v>30365199.938400004</v>
      </c>
      <c r="D4" s="11">
        <f>SUM(D5:D25)</f>
        <v>8448723.5683999993</v>
      </c>
      <c r="E4" s="11">
        <f>SUM(E5:E25)</f>
        <v>7241830.5600000005</v>
      </c>
      <c r="F4" s="11">
        <f>SUM(F5:F25)</f>
        <v>10674645.809999999</v>
      </c>
      <c r="G4" s="11">
        <f t="shared" ref="G4:J4" si="1">SUM(G5:G25)</f>
        <v>708232.93</v>
      </c>
      <c r="H4" s="11">
        <f t="shared" si="1"/>
        <v>3309676.1899999995</v>
      </c>
      <c r="I4" s="11">
        <f t="shared" si="1"/>
        <v>578926.98651999992</v>
      </c>
      <c r="J4" s="11">
        <f t="shared" si="1"/>
        <v>1215143.5018799999</v>
      </c>
      <c r="K4" s="7"/>
      <c r="L4" s="7"/>
      <c r="M4" s="7"/>
      <c r="N4" s="7"/>
      <c r="O4" s="7"/>
    </row>
    <row r="5" spans="1:16" ht="45.75" thickBot="1" x14ac:dyDescent="0.3">
      <c r="A5" s="20" t="s">
        <v>367</v>
      </c>
      <c r="B5" s="19" t="s">
        <v>226</v>
      </c>
      <c r="C5" s="20">
        <f>SUM(D5:F5)</f>
        <v>1176522.44</v>
      </c>
      <c r="D5" s="20">
        <v>654463.62</v>
      </c>
      <c r="E5" s="20">
        <v>522058.82</v>
      </c>
      <c r="F5" s="20"/>
      <c r="G5" s="20">
        <v>541422.93000000005</v>
      </c>
      <c r="H5" s="20">
        <v>581740</v>
      </c>
      <c r="I5" s="20"/>
      <c r="J5" s="20"/>
      <c r="K5" s="26">
        <v>2022</v>
      </c>
      <c r="L5" s="39" t="s">
        <v>13</v>
      </c>
      <c r="M5" s="20" t="s">
        <v>11</v>
      </c>
      <c r="N5" s="20" t="s">
        <v>12</v>
      </c>
      <c r="O5" s="20" t="s">
        <v>302</v>
      </c>
      <c r="P5" s="24"/>
    </row>
    <row r="6" spans="1:16" ht="35.25" thickTop="1" thickBot="1" x14ac:dyDescent="0.3">
      <c r="A6" s="23" t="s">
        <v>368</v>
      </c>
      <c r="B6" s="21" t="s">
        <v>152</v>
      </c>
      <c r="C6" s="17">
        <v>19373</v>
      </c>
      <c r="D6" s="17">
        <v>19373</v>
      </c>
      <c r="E6" s="17"/>
      <c r="F6" s="17"/>
      <c r="G6" s="22"/>
      <c r="H6" s="17"/>
      <c r="I6" s="17"/>
      <c r="J6" s="17"/>
      <c r="K6" s="18">
        <v>2022</v>
      </c>
      <c r="L6" s="40" t="s">
        <v>15</v>
      </c>
      <c r="M6" s="22" t="s">
        <v>11</v>
      </c>
      <c r="N6" s="22" t="s">
        <v>12</v>
      </c>
      <c r="O6" s="22" t="s">
        <v>301</v>
      </c>
    </row>
    <row r="7" spans="1:16" ht="34.5" thickBot="1" x14ac:dyDescent="0.3">
      <c r="A7" s="20" t="s">
        <v>369</v>
      </c>
      <c r="B7" s="19" t="s">
        <v>26</v>
      </c>
      <c r="C7" s="20">
        <v>21419.74</v>
      </c>
      <c r="D7" s="20"/>
      <c r="E7" s="20">
        <v>21419.74</v>
      </c>
      <c r="F7" s="20"/>
      <c r="G7" s="20"/>
      <c r="H7" s="20">
        <v>21419.74</v>
      </c>
      <c r="I7" s="20"/>
      <c r="J7" s="20"/>
      <c r="K7" s="26">
        <v>2022</v>
      </c>
      <c r="L7" s="39" t="s">
        <v>27</v>
      </c>
      <c r="M7" s="20" t="s">
        <v>158</v>
      </c>
      <c r="N7" s="20" t="s">
        <v>28</v>
      </c>
      <c r="O7" s="20" t="s">
        <v>301</v>
      </c>
      <c r="P7" s="24"/>
    </row>
    <row r="8" spans="1:16" ht="46.5" thickTop="1" thickBot="1" x14ac:dyDescent="0.3">
      <c r="A8" s="23" t="s">
        <v>370</v>
      </c>
      <c r="B8" s="21" t="s">
        <v>213</v>
      </c>
      <c r="C8" s="17">
        <v>869615.58</v>
      </c>
      <c r="D8" s="17"/>
      <c r="E8" s="17">
        <v>300000</v>
      </c>
      <c r="F8" s="17">
        <f>C8-E8</f>
        <v>569615.57999999996</v>
      </c>
      <c r="G8" s="22"/>
      <c r="H8" s="17">
        <v>869615.58</v>
      </c>
      <c r="I8" s="17"/>
      <c r="J8" s="17"/>
      <c r="K8" s="18">
        <v>2023</v>
      </c>
      <c r="L8" s="40" t="s">
        <v>224</v>
      </c>
      <c r="M8" s="22" t="s">
        <v>11</v>
      </c>
      <c r="N8" s="22" t="s">
        <v>12</v>
      </c>
      <c r="O8" s="22" t="s">
        <v>302</v>
      </c>
    </row>
    <row r="9" spans="1:16" ht="23.25" thickBot="1" x14ac:dyDescent="0.3">
      <c r="A9" s="20" t="s">
        <v>371</v>
      </c>
      <c r="B9" s="19" t="s">
        <v>24</v>
      </c>
      <c r="C9" s="20">
        <v>106810</v>
      </c>
      <c r="D9" s="20">
        <v>48666</v>
      </c>
      <c r="E9" s="20"/>
      <c r="F9" s="20">
        <v>58144</v>
      </c>
      <c r="G9" s="20">
        <v>106810</v>
      </c>
      <c r="H9" s="20"/>
      <c r="I9" s="20"/>
      <c r="J9" s="20"/>
      <c r="K9" s="26">
        <v>2024</v>
      </c>
      <c r="L9" s="39" t="s">
        <v>25</v>
      </c>
      <c r="M9" s="20" t="s">
        <v>22</v>
      </c>
      <c r="N9" s="20" t="s">
        <v>12</v>
      </c>
      <c r="O9" s="20" t="s">
        <v>302</v>
      </c>
      <c r="P9" s="24"/>
    </row>
    <row r="10" spans="1:16" ht="192.75" thickTop="1" thickBot="1" x14ac:dyDescent="0.3">
      <c r="A10" s="23" t="s">
        <v>372</v>
      </c>
      <c r="B10" s="21" t="s">
        <v>225</v>
      </c>
      <c r="C10" s="17">
        <v>12960156.359999999</v>
      </c>
      <c r="D10" s="17"/>
      <c r="E10" s="17">
        <v>3629094</v>
      </c>
      <c r="F10" s="17">
        <f>C10-E10</f>
        <v>9331062.3599999994</v>
      </c>
      <c r="G10" s="22"/>
      <c r="H10" s="17">
        <v>1050531.78</v>
      </c>
      <c r="I10" s="17"/>
      <c r="J10" s="17"/>
      <c r="K10" s="18">
        <v>2017</v>
      </c>
      <c r="L10" s="40" t="s">
        <v>217</v>
      </c>
      <c r="M10" s="22" t="s">
        <v>11</v>
      </c>
      <c r="N10" s="22" t="s">
        <v>12</v>
      </c>
      <c r="O10" s="22" t="s">
        <v>302</v>
      </c>
    </row>
    <row r="11" spans="1:16" ht="23.25" thickBot="1" x14ac:dyDescent="0.3">
      <c r="A11" s="20" t="s">
        <v>373</v>
      </c>
      <c r="B11" s="19" t="s">
        <v>19</v>
      </c>
      <c r="C11" s="20">
        <v>68000</v>
      </c>
      <c r="D11" s="20">
        <v>68000</v>
      </c>
      <c r="E11" s="20"/>
      <c r="F11" s="20"/>
      <c r="G11" s="20">
        <v>30000</v>
      </c>
      <c r="H11" s="20">
        <v>38000</v>
      </c>
      <c r="I11" s="20"/>
      <c r="J11" s="20"/>
      <c r="K11" s="26">
        <v>2024</v>
      </c>
      <c r="L11" s="39" t="s">
        <v>20</v>
      </c>
      <c r="M11" s="20" t="s">
        <v>11</v>
      </c>
      <c r="N11" s="20" t="s">
        <v>12</v>
      </c>
      <c r="O11" s="20" t="s">
        <v>302</v>
      </c>
      <c r="P11" s="24"/>
    </row>
    <row r="12" spans="1:16" ht="69" thickTop="1" thickBot="1" x14ac:dyDescent="0.3">
      <c r="A12" s="23" t="s">
        <v>374</v>
      </c>
      <c r="B12" s="21" t="s">
        <v>258</v>
      </c>
      <c r="C12" s="17">
        <v>5135974.79</v>
      </c>
      <c r="D12" s="17">
        <v>2601774.79</v>
      </c>
      <c r="E12" s="17">
        <v>2534200</v>
      </c>
      <c r="F12" s="17"/>
      <c r="G12" s="22"/>
      <c r="H12" s="17"/>
      <c r="I12" s="17"/>
      <c r="J12" s="17"/>
      <c r="K12" s="18">
        <v>2024</v>
      </c>
      <c r="L12" s="40" t="s">
        <v>259</v>
      </c>
      <c r="M12" s="22" t="s">
        <v>11</v>
      </c>
      <c r="N12" s="22" t="s">
        <v>12</v>
      </c>
      <c r="O12" s="22"/>
    </row>
    <row r="13" spans="1:16" ht="34.5" thickBot="1" x14ac:dyDescent="0.3">
      <c r="A13" s="20" t="s">
        <v>375</v>
      </c>
      <c r="B13" s="19" t="s">
        <v>263</v>
      </c>
      <c r="C13" s="20">
        <v>456050.06</v>
      </c>
      <c r="D13" s="20">
        <f>C13-E13</f>
        <v>220992.06</v>
      </c>
      <c r="E13" s="20">
        <v>235058</v>
      </c>
      <c r="F13" s="20"/>
      <c r="G13" s="20"/>
      <c r="H13" s="20"/>
      <c r="I13" s="20"/>
      <c r="J13" s="20"/>
      <c r="K13" s="26">
        <v>2024</v>
      </c>
      <c r="L13" s="39" t="s">
        <v>264</v>
      </c>
      <c r="M13" s="20" t="s">
        <v>11</v>
      </c>
      <c r="N13" s="20" t="s">
        <v>12</v>
      </c>
      <c r="O13" s="20"/>
      <c r="P13" s="24"/>
    </row>
    <row r="14" spans="1:16" ht="80.25" thickTop="1" thickBot="1" x14ac:dyDescent="0.3">
      <c r="A14" s="23" t="s">
        <v>376</v>
      </c>
      <c r="B14" s="21" t="s">
        <v>303</v>
      </c>
      <c r="C14" s="17">
        <v>350145.73</v>
      </c>
      <c r="D14" s="17">
        <v>59321.86</v>
      </c>
      <c r="E14" s="17"/>
      <c r="F14" s="17">
        <v>290823.87</v>
      </c>
      <c r="G14" s="22"/>
      <c r="H14" s="17"/>
      <c r="I14" s="17"/>
      <c r="J14" s="17"/>
      <c r="K14" s="18">
        <v>2024</v>
      </c>
      <c r="L14" s="40" t="s">
        <v>269</v>
      </c>
      <c r="M14" s="22" t="s">
        <v>11</v>
      </c>
      <c r="N14" s="22" t="s">
        <v>12</v>
      </c>
      <c r="O14" s="2" t="s">
        <v>552</v>
      </c>
    </row>
    <row r="15" spans="1:16" ht="23.25" thickBot="1" x14ac:dyDescent="0.3">
      <c r="A15" s="20" t="s">
        <v>377</v>
      </c>
      <c r="B15" s="19" t="s">
        <v>153</v>
      </c>
      <c r="C15" s="20">
        <v>1500000</v>
      </c>
      <c r="D15" s="20">
        <v>1500000</v>
      </c>
      <c r="E15" s="20"/>
      <c r="F15" s="20"/>
      <c r="G15" s="20"/>
      <c r="H15" s="20">
        <v>50000</v>
      </c>
      <c r="I15" s="20"/>
      <c r="J15" s="20"/>
      <c r="K15" s="26">
        <v>2025</v>
      </c>
      <c r="L15" s="39" t="s">
        <v>171</v>
      </c>
      <c r="M15" s="20" t="s">
        <v>11</v>
      </c>
      <c r="N15" s="20" t="s">
        <v>12</v>
      </c>
      <c r="O15" s="20"/>
      <c r="P15" s="24"/>
    </row>
    <row r="16" spans="1:16" ht="24" thickTop="1" thickBot="1" x14ac:dyDescent="0.3">
      <c r="A16" s="23" t="s">
        <v>378</v>
      </c>
      <c r="B16" s="21" t="s">
        <v>163</v>
      </c>
      <c r="C16" s="17">
        <v>70000</v>
      </c>
      <c r="D16" s="17">
        <v>70000</v>
      </c>
      <c r="E16" s="17"/>
      <c r="F16" s="17"/>
      <c r="G16" s="22"/>
      <c r="H16" s="17">
        <v>70000</v>
      </c>
      <c r="I16" s="17"/>
      <c r="J16" s="17"/>
      <c r="K16" s="18">
        <v>2025</v>
      </c>
      <c r="L16" s="40" t="s">
        <v>162</v>
      </c>
      <c r="M16" s="22" t="s">
        <v>11</v>
      </c>
      <c r="N16" s="22" t="s">
        <v>12</v>
      </c>
      <c r="O16" s="22"/>
    </row>
    <row r="17" spans="1:16" ht="15.75" thickBot="1" x14ac:dyDescent="0.3">
      <c r="A17" s="20" t="s">
        <v>379</v>
      </c>
      <c r="B17" s="19" t="s">
        <v>287</v>
      </c>
      <c r="C17" s="20">
        <v>100000</v>
      </c>
      <c r="D17" s="20">
        <v>100000</v>
      </c>
      <c r="E17" s="20"/>
      <c r="F17" s="20"/>
      <c r="G17" s="20"/>
      <c r="H17" s="20">
        <v>100000</v>
      </c>
      <c r="I17" s="20"/>
      <c r="J17" s="20"/>
      <c r="K17" s="26">
        <v>2025</v>
      </c>
      <c r="L17" s="39" t="s">
        <v>288</v>
      </c>
      <c r="M17" s="20" t="s">
        <v>11</v>
      </c>
      <c r="N17" s="20" t="s">
        <v>12</v>
      </c>
      <c r="O17" s="20"/>
      <c r="P17" s="24"/>
    </row>
    <row r="18" spans="1:16" ht="35.25" thickTop="1" thickBot="1" x14ac:dyDescent="0.3">
      <c r="A18" s="23" t="s">
        <v>380</v>
      </c>
      <c r="B18" s="21" t="s">
        <v>272</v>
      </c>
      <c r="C18" s="17">
        <v>746692.66</v>
      </c>
      <c r="D18" s="17">
        <v>746692.66</v>
      </c>
      <c r="E18" s="17"/>
      <c r="F18" s="17"/>
      <c r="G18" s="22"/>
      <c r="H18" s="17"/>
      <c r="I18" s="17"/>
      <c r="J18" s="17"/>
      <c r="K18" s="18">
        <v>2025</v>
      </c>
      <c r="L18" s="40" t="s">
        <v>273</v>
      </c>
      <c r="M18" s="22" t="s">
        <v>274</v>
      </c>
      <c r="N18" s="22" t="s">
        <v>12</v>
      </c>
      <c r="O18" s="2" t="s">
        <v>552</v>
      </c>
    </row>
    <row r="19" spans="1:16" ht="57" thickBot="1" x14ac:dyDescent="0.3">
      <c r="A19" s="20" t="s">
        <v>381</v>
      </c>
      <c r="B19" s="19" t="s">
        <v>172</v>
      </c>
      <c r="C19" s="20">
        <v>500000</v>
      </c>
      <c r="D19" s="20">
        <v>75000</v>
      </c>
      <c r="E19" s="20"/>
      <c r="F19" s="20">
        <f>C19-D19</f>
        <v>425000</v>
      </c>
      <c r="G19" s="20"/>
      <c r="H19" s="20"/>
      <c r="I19" s="20"/>
      <c r="J19" s="20"/>
      <c r="K19" s="26">
        <v>2025</v>
      </c>
      <c r="L19" s="39" t="s">
        <v>173</v>
      </c>
      <c r="M19" s="20" t="s">
        <v>11</v>
      </c>
      <c r="N19" s="20" t="s">
        <v>12</v>
      </c>
      <c r="O19" s="20"/>
      <c r="P19" s="24"/>
    </row>
    <row r="20" spans="1:16" ht="16.5" thickTop="1" thickBot="1" x14ac:dyDescent="0.3">
      <c r="A20" s="23" t="s">
        <v>382</v>
      </c>
      <c r="B20" s="21" t="s">
        <v>19</v>
      </c>
      <c r="C20" s="17">
        <v>4000000</v>
      </c>
      <c r="D20" s="17"/>
      <c r="E20" s="17"/>
      <c r="F20" s="17"/>
      <c r="G20" s="22">
        <v>30000</v>
      </c>
      <c r="H20" s="17">
        <v>38000</v>
      </c>
      <c r="I20" s="17"/>
      <c r="J20" s="17"/>
      <c r="K20" s="18">
        <v>2026</v>
      </c>
      <c r="L20" s="40" t="s">
        <v>286</v>
      </c>
      <c r="M20" s="22" t="s">
        <v>11</v>
      </c>
      <c r="N20" s="22" t="s">
        <v>12</v>
      </c>
      <c r="O20" s="22"/>
    </row>
    <row r="21" spans="1:16" ht="34.5" thickBot="1" x14ac:dyDescent="0.3">
      <c r="A21" s="20" t="s">
        <v>383</v>
      </c>
      <c r="B21" s="19" t="s">
        <v>309</v>
      </c>
      <c r="C21" s="20">
        <v>321878.67</v>
      </c>
      <c r="D21" s="20">
        <v>321878.67</v>
      </c>
      <c r="E21" s="20"/>
      <c r="F21" s="20"/>
      <c r="G21" s="20"/>
      <c r="H21" s="20">
        <v>321878.67</v>
      </c>
      <c r="I21" s="20"/>
      <c r="J21" s="20"/>
      <c r="K21" s="26"/>
      <c r="L21" s="39" t="s">
        <v>339</v>
      </c>
      <c r="M21" s="20" t="s">
        <v>11</v>
      </c>
      <c r="N21" s="20" t="s">
        <v>12</v>
      </c>
      <c r="O21" s="2" t="s">
        <v>552</v>
      </c>
      <c r="P21" s="24"/>
    </row>
    <row r="22" spans="1:16" ht="46.5" thickTop="1" thickBot="1" x14ac:dyDescent="0.3">
      <c r="A22" s="23" t="s">
        <v>384</v>
      </c>
      <c r="B22" s="21" t="s">
        <v>558</v>
      </c>
      <c r="C22" s="17">
        <f>1434644.04*1.21</f>
        <v>1735919.2884</v>
      </c>
      <c r="D22" s="17">
        <f>C22</f>
        <v>1735919.2884</v>
      </c>
      <c r="E22" s="17"/>
      <c r="F22" s="17"/>
      <c r="G22" s="22"/>
      <c r="H22" s="17"/>
      <c r="I22" s="17">
        <f>C22*0.3</f>
        <v>520775.78651999997</v>
      </c>
      <c r="J22" s="17">
        <f>C22-I22</f>
        <v>1215143.5018799999</v>
      </c>
      <c r="K22" s="18">
        <v>2025</v>
      </c>
      <c r="L22" s="40" t="s">
        <v>559</v>
      </c>
      <c r="M22" s="22" t="s">
        <v>11</v>
      </c>
      <c r="N22" s="22" t="s">
        <v>12</v>
      </c>
      <c r="O22" s="22"/>
    </row>
    <row r="23" spans="1:16" ht="23.25" thickBot="1" x14ac:dyDescent="0.3">
      <c r="A23" s="20" t="s">
        <v>385</v>
      </c>
      <c r="B23" s="19" t="s">
        <v>17</v>
      </c>
      <c r="C23" s="20">
        <v>100000</v>
      </c>
      <c r="D23" s="20">
        <v>100000</v>
      </c>
      <c r="E23" s="20"/>
      <c r="F23" s="20"/>
      <c r="G23" s="20"/>
      <c r="H23" s="20">
        <v>100000</v>
      </c>
      <c r="I23" s="20"/>
      <c r="J23" s="20"/>
      <c r="K23" s="26">
        <v>2026</v>
      </c>
      <c r="L23" s="39" t="s">
        <v>18</v>
      </c>
      <c r="M23" s="20" t="s">
        <v>11</v>
      </c>
      <c r="N23" s="20" t="s">
        <v>33</v>
      </c>
      <c r="O23" s="20" t="s">
        <v>301</v>
      </c>
      <c r="P23" s="24"/>
    </row>
    <row r="24" spans="1:16" ht="46.5" thickTop="1" thickBot="1" x14ac:dyDescent="0.3">
      <c r="A24" s="23" t="s">
        <v>386</v>
      </c>
      <c r="B24" s="21" t="s">
        <v>536</v>
      </c>
      <c r="C24" s="17">
        <v>68490.42</v>
      </c>
      <c r="D24" s="17">
        <v>68490.42</v>
      </c>
      <c r="E24" s="17"/>
      <c r="F24" s="17"/>
      <c r="G24" s="22"/>
      <c r="H24" s="17">
        <v>68490.42</v>
      </c>
      <c r="I24" s="17"/>
      <c r="J24" s="17"/>
      <c r="K24" s="18"/>
      <c r="L24" s="40" t="s">
        <v>537</v>
      </c>
      <c r="M24" s="22" t="s">
        <v>11</v>
      </c>
      <c r="N24" s="22" t="s">
        <v>12</v>
      </c>
      <c r="O24" s="2" t="s">
        <v>552</v>
      </c>
    </row>
    <row r="25" spans="1:16" ht="34.5" thickBot="1" x14ac:dyDescent="0.3">
      <c r="A25" s="20" t="s">
        <v>387</v>
      </c>
      <c r="B25" s="19" t="s">
        <v>563</v>
      </c>
      <c r="C25" s="20">
        <v>58151.199999999997</v>
      </c>
      <c r="D25" s="20">
        <f>C25</f>
        <v>58151.199999999997</v>
      </c>
      <c r="E25" s="20"/>
      <c r="F25" s="20"/>
      <c r="G25" s="20"/>
      <c r="H25" s="20"/>
      <c r="I25" s="20">
        <f>D25</f>
        <v>58151.199999999997</v>
      </c>
      <c r="J25" s="20"/>
      <c r="K25" s="26"/>
      <c r="L25" s="39" t="s">
        <v>564</v>
      </c>
      <c r="M25" s="20" t="s">
        <v>11</v>
      </c>
      <c r="N25" s="20" t="s">
        <v>12</v>
      </c>
      <c r="O25" s="20"/>
      <c r="P25" s="24"/>
    </row>
    <row r="26" spans="1:16" ht="42.75" customHeight="1" thickBot="1" x14ac:dyDescent="0.3">
      <c r="A26" s="50" t="s">
        <v>30</v>
      </c>
      <c r="B26" s="51"/>
      <c r="C26" s="11">
        <f>SUM(C27:C46)</f>
        <v>18287708.190000001</v>
      </c>
      <c r="D26" s="11">
        <f t="shared" ref="D26:J26" si="2">SUM(D27:D46)</f>
        <v>1584643.878</v>
      </c>
      <c r="E26" s="11">
        <f t="shared" si="2"/>
        <v>5739826.4000000004</v>
      </c>
      <c r="F26" s="11">
        <f t="shared" si="2"/>
        <v>7329272.9719999991</v>
      </c>
      <c r="G26" s="11">
        <f t="shared" si="2"/>
        <v>182849.26</v>
      </c>
      <c r="H26" s="11">
        <f t="shared" si="2"/>
        <v>3126730.07</v>
      </c>
      <c r="I26" s="11">
        <f t="shared" si="2"/>
        <v>0</v>
      </c>
      <c r="J26" s="11">
        <f t="shared" si="2"/>
        <v>0</v>
      </c>
      <c r="K26" s="5"/>
      <c r="L26" s="44"/>
      <c r="M26" s="5"/>
      <c r="N26" s="5"/>
      <c r="O26" s="5"/>
    </row>
    <row r="27" spans="1:16" ht="24" thickTop="1" thickBot="1" x14ac:dyDescent="0.3">
      <c r="A27" s="23" t="s">
        <v>388</v>
      </c>
      <c r="B27" s="21" t="s">
        <v>289</v>
      </c>
      <c r="C27" s="17">
        <v>300445</v>
      </c>
      <c r="D27" s="17">
        <v>30000</v>
      </c>
      <c r="E27" s="17">
        <v>270445</v>
      </c>
      <c r="F27" s="17"/>
      <c r="G27" s="22">
        <v>40000</v>
      </c>
      <c r="H27" s="17">
        <v>73945</v>
      </c>
      <c r="I27" s="17"/>
      <c r="J27" s="17"/>
      <c r="K27" s="18">
        <v>2019</v>
      </c>
      <c r="L27" s="40" t="s">
        <v>31</v>
      </c>
      <c r="M27" s="22" t="s">
        <v>32</v>
      </c>
      <c r="N27" s="22" t="s">
        <v>35</v>
      </c>
      <c r="O27" s="22" t="s">
        <v>301</v>
      </c>
    </row>
    <row r="28" spans="1:16" ht="23.25" thickBot="1" x14ac:dyDescent="0.3">
      <c r="A28" s="20" t="s">
        <v>389</v>
      </c>
      <c r="B28" s="19" t="s">
        <v>290</v>
      </c>
      <c r="C28" s="20">
        <v>31760</v>
      </c>
      <c r="D28" s="20"/>
      <c r="E28" s="20">
        <v>31760</v>
      </c>
      <c r="F28" s="20"/>
      <c r="G28" s="20">
        <v>15880</v>
      </c>
      <c r="H28" s="20">
        <v>15880</v>
      </c>
      <c r="I28" s="20"/>
      <c r="J28" s="20"/>
      <c r="K28" s="26">
        <v>2017</v>
      </c>
      <c r="L28" s="39" t="s">
        <v>34</v>
      </c>
      <c r="M28" s="20" t="s">
        <v>29</v>
      </c>
      <c r="N28" s="20" t="s">
        <v>35</v>
      </c>
      <c r="O28" s="20" t="s">
        <v>302</v>
      </c>
      <c r="P28" s="24"/>
    </row>
    <row r="29" spans="1:16" ht="24" thickTop="1" thickBot="1" x14ac:dyDescent="0.3">
      <c r="A29" s="23" t="s">
        <v>390</v>
      </c>
      <c r="B29" s="21" t="s">
        <v>38</v>
      </c>
      <c r="C29" s="17">
        <v>253938.15</v>
      </c>
      <c r="D29" s="17">
        <v>63110</v>
      </c>
      <c r="E29" s="17"/>
      <c r="F29" s="17">
        <v>190828.15</v>
      </c>
      <c r="G29" s="22">
        <v>126969.26</v>
      </c>
      <c r="H29" s="17">
        <v>126969.26</v>
      </c>
      <c r="I29" s="17"/>
      <c r="J29" s="17"/>
      <c r="K29" s="18">
        <v>2021</v>
      </c>
      <c r="L29" s="40" t="s">
        <v>39</v>
      </c>
      <c r="M29" s="22" t="s">
        <v>11</v>
      </c>
      <c r="N29" s="22" t="s">
        <v>174</v>
      </c>
      <c r="O29" s="22" t="s">
        <v>302</v>
      </c>
    </row>
    <row r="30" spans="1:16" ht="23.25" thickBot="1" x14ac:dyDescent="0.3">
      <c r="A30" s="20" t="s">
        <v>391</v>
      </c>
      <c r="B30" s="19" t="s">
        <v>159</v>
      </c>
      <c r="C30" s="20">
        <v>45000</v>
      </c>
      <c r="D30" s="20">
        <v>6750</v>
      </c>
      <c r="E30" s="20"/>
      <c r="F30" s="20">
        <v>38250</v>
      </c>
      <c r="G30" s="20"/>
      <c r="H30" s="20">
        <v>45000</v>
      </c>
      <c r="I30" s="20"/>
      <c r="J30" s="20"/>
      <c r="K30" s="26">
        <v>2022</v>
      </c>
      <c r="L30" s="39" t="s">
        <v>305</v>
      </c>
      <c r="M30" s="20" t="s">
        <v>22</v>
      </c>
      <c r="N30" s="20" t="s">
        <v>35</v>
      </c>
      <c r="O30" s="20" t="s">
        <v>302</v>
      </c>
      <c r="P30" s="24"/>
    </row>
    <row r="31" spans="1:16" ht="260.25" thickTop="1" thickBot="1" x14ac:dyDescent="0.3">
      <c r="A31" s="23" t="s">
        <v>392</v>
      </c>
      <c r="B31" s="21" t="s">
        <v>215</v>
      </c>
      <c r="C31" s="17">
        <v>2664506.34</v>
      </c>
      <c r="D31" s="17"/>
      <c r="E31" s="17">
        <v>1508182.2</v>
      </c>
      <c r="F31" s="17">
        <f>C31-E31</f>
        <v>1156324.1399999999</v>
      </c>
      <c r="G31" s="22"/>
      <c r="H31" s="17">
        <v>820000</v>
      </c>
      <c r="I31" s="17"/>
      <c r="J31" s="17"/>
      <c r="K31" s="18">
        <v>2021</v>
      </c>
      <c r="L31" s="40" t="s">
        <v>218</v>
      </c>
      <c r="M31" s="22" t="s">
        <v>216</v>
      </c>
      <c r="N31" s="22" t="s">
        <v>41</v>
      </c>
      <c r="O31" s="22" t="s">
        <v>302</v>
      </c>
    </row>
    <row r="32" spans="1:16" ht="180.75" thickBot="1" x14ac:dyDescent="0.3">
      <c r="A32" s="20" t="s">
        <v>393</v>
      </c>
      <c r="B32" s="19" t="s">
        <v>214</v>
      </c>
      <c r="C32" s="20">
        <v>658944.14</v>
      </c>
      <c r="D32" s="20"/>
      <c r="E32" s="20">
        <v>155000</v>
      </c>
      <c r="F32" s="20">
        <v>503944.14</v>
      </c>
      <c r="G32" s="20"/>
      <c r="H32" s="20">
        <v>310154.46000000002</v>
      </c>
      <c r="I32" s="20"/>
      <c r="J32" s="20"/>
      <c r="K32" s="26">
        <v>2023</v>
      </c>
      <c r="L32" s="39" t="s">
        <v>223</v>
      </c>
      <c r="M32" s="20" t="s">
        <v>11</v>
      </c>
      <c r="N32" s="20"/>
      <c r="O32" s="2" t="s">
        <v>552</v>
      </c>
      <c r="P32" s="24"/>
    </row>
    <row r="33" spans="1:16" ht="57.75" thickTop="1" thickBot="1" x14ac:dyDescent="0.3">
      <c r="A33" s="23" t="s">
        <v>394</v>
      </c>
      <c r="B33" s="21" t="s">
        <v>237</v>
      </c>
      <c r="C33" s="17">
        <v>109310.02</v>
      </c>
      <c r="D33" s="17">
        <v>16489.650000000001</v>
      </c>
      <c r="E33" s="17"/>
      <c r="F33" s="17">
        <v>92913.51</v>
      </c>
      <c r="G33" s="22"/>
      <c r="H33" s="17">
        <v>109310.02</v>
      </c>
      <c r="I33" s="17"/>
      <c r="J33" s="17"/>
      <c r="K33" s="18">
        <v>2022</v>
      </c>
      <c r="L33" s="40" t="s">
        <v>238</v>
      </c>
      <c r="M33" s="22" t="s">
        <v>11</v>
      </c>
      <c r="N33" s="22" t="s">
        <v>42</v>
      </c>
      <c r="O33" s="22"/>
    </row>
    <row r="34" spans="1:16" ht="45.75" thickBot="1" x14ac:dyDescent="0.3">
      <c r="A34" s="20" t="s">
        <v>395</v>
      </c>
      <c r="B34" s="19" t="s">
        <v>304</v>
      </c>
      <c r="C34" s="20">
        <v>244807</v>
      </c>
      <c r="D34" s="20"/>
      <c r="E34" s="20"/>
      <c r="F34" s="20"/>
      <c r="G34" s="20"/>
      <c r="H34" s="20"/>
      <c r="I34" s="20"/>
      <c r="J34" s="20"/>
      <c r="K34" s="26">
        <v>2024</v>
      </c>
      <c r="L34" s="39"/>
      <c r="M34" s="20" t="s">
        <v>11</v>
      </c>
      <c r="N34" s="20"/>
      <c r="O34" s="20"/>
      <c r="P34" s="24"/>
    </row>
    <row r="35" spans="1:16" ht="159" thickTop="1" thickBot="1" x14ac:dyDescent="0.3">
      <c r="A35" s="23" t="s">
        <v>396</v>
      </c>
      <c r="B35" s="21" t="s">
        <v>235</v>
      </c>
      <c r="C35" s="17">
        <v>493631.84</v>
      </c>
      <c r="D35" s="17">
        <v>85671.64</v>
      </c>
      <c r="E35" s="17">
        <v>407960.2</v>
      </c>
      <c r="F35" s="17"/>
      <c r="G35" s="22"/>
      <c r="H35" s="17">
        <v>150000</v>
      </c>
      <c r="I35" s="17"/>
      <c r="J35" s="17"/>
      <c r="K35" s="18">
        <v>2023</v>
      </c>
      <c r="L35" s="40" t="s">
        <v>236</v>
      </c>
      <c r="M35" s="22" t="s">
        <v>11</v>
      </c>
      <c r="N35" s="22"/>
      <c r="O35" s="22"/>
    </row>
    <row r="36" spans="1:16" ht="79.5" thickBot="1" x14ac:dyDescent="0.3">
      <c r="A36" s="20" t="s">
        <v>397</v>
      </c>
      <c r="B36" s="19" t="s">
        <v>244</v>
      </c>
      <c r="C36" s="20">
        <v>187419.32</v>
      </c>
      <c r="D36" s="20">
        <v>32527.32</v>
      </c>
      <c r="E36" s="20">
        <v>154892</v>
      </c>
      <c r="F36" s="20"/>
      <c r="G36" s="20"/>
      <c r="H36" s="20">
        <v>15000</v>
      </c>
      <c r="I36" s="20"/>
      <c r="J36" s="20"/>
      <c r="K36" s="26">
        <v>2023</v>
      </c>
      <c r="L36" s="39" t="s">
        <v>245</v>
      </c>
      <c r="M36" s="20" t="s">
        <v>216</v>
      </c>
      <c r="N36" s="20"/>
      <c r="O36" s="2" t="s">
        <v>552</v>
      </c>
      <c r="P36" s="24"/>
    </row>
    <row r="37" spans="1:16" ht="125.25" thickTop="1" thickBot="1" x14ac:dyDescent="0.3">
      <c r="A37" s="23" t="s">
        <v>398</v>
      </c>
      <c r="B37" s="21" t="s">
        <v>241</v>
      </c>
      <c r="C37" s="17">
        <v>3081153.68</v>
      </c>
      <c r="D37" s="17">
        <v>534745.68000000005</v>
      </c>
      <c r="E37" s="17" t="s">
        <v>243</v>
      </c>
      <c r="F37" s="17"/>
      <c r="G37" s="22"/>
      <c r="H37" s="17"/>
      <c r="I37" s="17"/>
      <c r="J37" s="17"/>
      <c r="K37" s="18">
        <v>2024</v>
      </c>
      <c r="L37" s="40" t="s">
        <v>242</v>
      </c>
      <c r="M37" s="22" t="s">
        <v>216</v>
      </c>
      <c r="N37" s="22" t="s">
        <v>42</v>
      </c>
      <c r="O37" s="22"/>
    </row>
    <row r="38" spans="1:16" ht="147" thickBot="1" x14ac:dyDescent="0.3">
      <c r="A38" s="20" t="s">
        <v>399</v>
      </c>
      <c r="B38" s="19" t="s">
        <v>255</v>
      </c>
      <c r="C38" s="20">
        <v>350000</v>
      </c>
      <c r="D38" s="20">
        <v>52500</v>
      </c>
      <c r="E38" s="20">
        <v>297500</v>
      </c>
      <c r="F38" s="20"/>
      <c r="G38" s="20"/>
      <c r="H38" s="20"/>
      <c r="I38" s="20"/>
      <c r="J38" s="20"/>
      <c r="K38" s="26">
        <v>2024</v>
      </c>
      <c r="L38" s="39" t="s">
        <v>257</v>
      </c>
      <c r="M38" s="20" t="s">
        <v>11</v>
      </c>
      <c r="N38" s="20" t="s">
        <v>35</v>
      </c>
      <c r="O38" s="20"/>
      <c r="P38" s="24"/>
    </row>
    <row r="39" spans="1:16" ht="35.25" thickTop="1" thickBot="1" x14ac:dyDescent="0.3">
      <c r="A39" s="23" t="s">
        <v>400</v>
      </c>
      <c r="B39" s="21" t="s">
        <v>43</v>
      </c>
      <c r="C39" s="17">
        <v>6000000</v>
      </c>
      <c r="D39" s="17">
        <v>300000</v>
      </c>
      <c r="E39" s="17">
        <v>1800000</v>
      </c>
      <c r="F39" s="17">
        <v>3900000</v>
      </c>
      <c r="G39" s="22"/>
      <c r="H39" s="17">
        <v>300000</v>
      </c>
      <c r="I39" s="17"/>
      <c r="J39" s="17"/>
      <c r="K39" s="18">
        <v>2026</v>
      </c>
      <c r="L39" s="40" t="s">
        <v>44</v>
      </c>
      <c r="M39" s="22" t="s">
        <v>45</v>
      </c>
      <c r="N39" s="22"/>
      <c r="O39" s="22"/>
    </row>
    <row r="40" spans="1:16" ht="34.5" thickBot="1" x14ac:dyDescent="0.3">
      <c r="A40" s="20" t="s">
        <v>401</v>
      </c>
      <c r="B40" s="19" t="s">
        <v>550</v>
      </c>
      <c r="C40" s="20">
        <v>500000</v>
      </c>
      <c r="D40" s="20"/>
      <c r="E40" s="20"/>
      <c r="F40" s="20"/>
      <c r="G40" s="20"/>
      <c r="H40" s="20"/>
      <c r="I40" s="20"/>
      <c r="J40" s="20"/>
      <c r="K40" s="26"/>
      <c r="L40" s="39" t="s">
        <v>337</v>
      </c>
      <c r="M40" s="20" t="s">
        <v>11</v>
      </c>
      <c r="N40" s="20"/>
      <c r="O40" s="20"/>
      <c r="P40" s="24"/>
    </row>
    <row r="41" spans="1:16" ht="46.5" thickTop="1" thickBot="1" x14ac:dyDescent="0.3">
      <c r="A41" s="23" t="s">
        <v>402</v>
      </c>
      <c r="B41" s="21" t="s">
        <v>332</v>
      </c>
      <c r="C41" s="17">
        <v>61714.26</v>
      </c>
      <c r="D41" s="17">
        <v>18514.277999999998</v>
      </c>
      <c r="E41" s="17"/>
      <c r="F41" s="17">
        <v>43199.981999999996</v>
      </c>
      <c r="G41" s="22"/>
      <c r="H41" s="17">
        <f>C41</f>
        <v>61714.26</v>
      </c>
      <c r="I41" s="17"/>
      <c r="J41" s="17"/>
      <c r="K41" s="18">
        <v>2025</v>
      </c>
      <c r="L41" s="40" t="s">
        <v>336</v>
      </c>
      <c r="M41" s="22" t="s">
        <v>11</v>
      </c>
      <c r="N41" s="22"/>
      <c r="O41" s="22"/>
    </row>
    <row r="42" spans="1:16" ht="45.75" thickBot="1" x14ac:dyDescent="0.3">
      <c r="A42" s="20" t="s">
        <v>403</v>
      </c>
      <c r="B42" s="19" t="s">
        <v>330</v>
      </c>
      <c r="C42" s="20">
        <v>235012.87</v>
      </c>
      <c r="D42" s="20"/>
      <c r="E42" s="20"/>
      <c r="F42" s="20"/>
      <c r="G42" s="20"/>
      <c r="H42" s="20"/>
      <c r="I42" s="20"/>
      <c r="J42" s="20"/>
      <c r="K42" s="26"/>
      <c r="L42" s="39" t="s">
        <v>331</v>
      </c>
      <c r="M42" s="20" t="s">
        <v>11</v>
      </c>
      <c r="N42" s="20"/>
      <c r="O42" s="20"/>
      <c r="P42" s="24"/>
    </row>
    <row r="43" spans="1:16" ht="35.25" thickTop="1" thickBot="1" x14ac:dyDescent="0.3">
      <c r="A43" s="23" t="s">
        <v>404</v>
      </c>
      <c r="B43" s="21" t="s">
        <v>518</v>
      </c>
      <c r="C43" s="17">
        <v>107830.21</v>
      </c>
      <c r="D43" s="17"/>
      <c r="E43" s="17"/>
      <c r="F43" s="17"/>
      <c r="G43" s="22"/>
      <c r="H43" s="17">
        <v>107830.21</v>
      </c>
      <c r="I43" s="17"/>
      <c r="J43" s="17"/>
      <c r="K43" s="18">
        <v>2024</v>
      </c>
      <c r="L43" s="40" t="s">
        <v>342</v>
      </c>
      <c r="M43" s="22" t="s">
        <v>11</v>
      </c>
      <c r="N43" s="22"/>
      <c r="O43" s="2" t="s">
        <v>552</v>
      </c>
    </row>
    <row r="44" spans="1:16" ht="57" thickBot="1" x14ac:dyDescent="0.3">
      <c r="A44" s="20" t="s">
        <v>405</v>
      </c>
      <c r="B44" s="19" t="s">
        <v>36</v>
      </c>
      <c r="C44" s="20">
        <v>1651544.77</v>
      </c>
      <c r="D44" s="20">
        <v>247731.72</v>
      </c>
      <c r="E44" s="20"/>
      <c r="F44" s="20">
        <v>1403813.05</v>
      </c>
      <c r="G44" s="20"/>
      <c r="H44" s="20">
        <v>990926.86</v>
      </c>
      <c r="I44" s="20"/>
      <c r="J44" s="20"/>
      <c r="K44" s="26">
        <v>2027</v>
      </c>
      <c r="L44" s="39" t="s">
        <v>37</v>
      </c>
      <c r="M44" s="20" t="s">
        <v>11</v>
      </c>
      <c r="N44" s="20" t="s">
        <v>48</v>
      </c>
      <c r="O44" s="20" t="s">
        <v>301</v>
      </c>
      <c r="P44" s="24"/>
    </row>
    <row r="45" spans="1:16" ht="69" thickTop="1" thickBot="1" x14ac:dyDescent="0.3">
      <c r="A45" s="23" t="s">
        <v>406</v>
      </c>
      <c r="B45" s="21" t="s">
        <v>540</v>
      </c>
      <c r="C45" s="17">
        <v>320690.59000000003</v>
      </c>
      <c r="D45" s="17">
        <v>48103.59</v>
      </c>
      <c r="E45" s="17">
        <v>272587</v>
      </c>
      <c r="F45" s="17"/>
      <c r="G45" s="22"/>
      <c r="H45" s="17"/>
      <c r="I45" s="17"/>
      <c r="J45" s="17"/>
      <c r="K45" s="18">
        <v>2026</v>
      </c>
      <c r="L45" s="40" t="s">
        <v>557</v>
      </c>
      <c r="M45" s="22" t="s">
        <v>11</v>
      </c>
      <c r="N45" s="22"/>
      <c r="O45" s="22"/>
    </row>
    <row r="46" spans="1:16" ht="113.25" thickBot="1" x14ac:dyDescent="0.3">
      <c r="A46" s="20" t="s">
        <v>407</v>
      </c>
      <c r="B46" s="27" t="s">
        <v>541</v>
      </c>
      <c r="C46" s="20">
        <v>990000</v>
      </c>
      <c r="D46" s="20">
        <v>148500</v>
      </c>
      <c r="E46" s="20">
        <v>841500</v>
      </c>
      <c r="F46" s="20"/>
      <c r="G46" s="20"/>
      <c r="H46" s="20"/>
      <c r="I46" s="20"/>
      <c r="J46" s="20"/>
      <c r="K46" s="26">
        <v>2026</v>
      </c>
      <c r="L46" s="39" t="s">
        <v>542</v>
      </c>
      <c r="M46" s="20" t="s">
        <v>11</v>
      </c>
      <c r="N46" s="20"/>
      <c r="O46" s="20"/>
      <c r="P46" s="24"/>
    </row>
    <row r="47" spans="1:16" ht="147.75" thickTop="1" thickBot="1" x14ac:dyDescent="0.3">
      <c r="A47" s="23"/>
      <c r="B47" s="21" t="s">
        <v>570</v>
      </c>
      <c r="C47" s="17">
        <v>3071457.09</v>
      </c>
      <c r="D47" s="17">
        <v>925520.02</v>
      </c>
      <c r="E47" s="17">
        <v>2145937.0699999998</v>
      </c>
      <c r="F47" s="17"/>
      <c r="G47" s="22"/>
      <c r="H47" s="17"/>
      <c r="I47" s="17"/>
      <c r="J47" s="17"/>
      <c r="K47" s="18"/>
      <c r="L47" s="40" t="s">
        <v>571</v>
      </c>
      <c r="M47" s="20" t="s">
        <v>11</v>
      </c>
      <c r="N47" s="22"/>
      <c r="O47" s="22"/>
    </row>
    <row r="48" spans="1:16" ht="42.75" customHeight="1" thickBot="1" x14ac:dyDescent="0.3">
      <c r="A48" s="52" t="s">
        <v>47</v>
      </c>
      <c r="B48" s="53"/>
      <c r="C48" s="11">
        <f>SUM(C49:C97)</f>
        <v>7721150.4199999999</v>
      </c>
      <c r="D48" s="11">
        <f t="shared" ref="D48:G48" si="3">SUM(D49:D97)</f>
        <v>1883637.7250000001</v>
      </c>
      <c r="E48" s="11">
        <f t="shared" si="3"/>
        <v>1986204.5449999999</v>
      </c>
      <c r="F48" s="11">
        <f t="shared" si="3"/>
        <v>2681792.11</v>
      </c>
      <c r="G48" s="11">
        <f t="shared" si="3"/>
        <v>781013.78</v>
      </c>
      <c r="H48" s="11">
        <f>SUM(H49:H97)</f>
        <v>2033041.83</v>
      </c>
      <c r="I48" s="11"/>
      <c r="J48" s="11"/>
      <c r="K48" s="5"/>
      <c r="L48" s="44"/>
      <c r="M48" s="5"/>
      <c r="N48" s="5"/>
      <c r="O48" s="5"/>
      <c r="P48" s="24"/>
    </row>
    <row r="49" spans="1:16" ht="45.75" thickBot="1" x14ac:dyDescent="0.3">
      <c r="A49" s="12" t="s">
        <v>408</v>
      </c>
      <c r="B49" s="16" t="s">
        <v>190</v>
      </c>
      <c r="C49" s="8">
        <v>267199.40999999997</v>
      </c>
      <c r="D49" s="8"/>
      <c r="E49" s="8"/>
      <c r="F49" s="8">
        <v>267199.40999999997</v>
      </c>
      <c r="G49" s="8">
        <v>267199.40999999997</v>
      </c>
      <c r="H49" s="8"/>
      <c r="I49" s="8"/>
      <c r="J49" s="8"/>
      <c r="K49" s="2">
        <v>2022</v>
      </c>
      <c r="L49" s="43" t="s">
        <v>49</v>
      </c>
      <c r="M49" s="2" t="s">
        <v>11</v>
      </c>
      <c r="N49" s="2" t="s">
        <v>50</v>
      </c>
      <c r="O49" s="2" t="s">
        <v>301</v>
      </c>
    </row>
    <row r="50" spans="1:16" ht="23.25" thickBot="1" x14ac:dyDescent="0.3">
      <c r="A50" s="20" t="s">
        <v>409</v>
      </c>
      <c r="B50" s="19" t="s">
        <v>55</v>
      </c>
      <c r="C50" s="20">
        <v>50000</v>
      </c>
      <c r="D50" s="20">
        <v>50000</v>
      </c>
      <c r="E50" s="20"/>
      <c r="F50" s="20"/>
      <c r="G50" s="20"/>
      <c r="H50" s="20">
        <v>25000</v>
      </c>
      <c r="I50" s="20"/>
      <c r="J50" s="20"/>
      <c r="K50" s="26">
        <v>2022</v>
      </c>
      <c r="L50" s="39" t="s">
        <v>56</v>
      </c>
      <c r="M50" s="20" t="s">
        <v>54</v>
      </c>
      <c r="N50" s="20" t="s">
        <v>50</v>
      </c>
      <c r="O50" s="20" t="s">
        <v>302</v>
      </c>
      <c r="P50" s="24"/>
    </row>
    <row r="51" spans="1:16" ht="23.25" thickBot="1" x14ac:dyDescent="0.3">
      <c r="A51" s="12" t="s">
        <v>410</v>
      </c>
      <c r="B51" s="13" t="s">
        <v>64</v>
      </c>
      <c r="C51" s="9">
        <v>50000</v>
      </c>
      <c r="D51" s="9">
        <v>50000</v>
      </c>
      <c r="E51" s="2"/>
      <c r="F51" s="2"/>
      <c r="G51" s="9">
        <v>40000</v>
      </c>
      <c r="H51" s="9">
        <v>10000</v>
      </c>
      <c r="I51" s="9"/>
      <c r="J51" s="9"/>
      <c r="K51" s="2">
        <v>2021</v>
      </c>
      <c r="L51" s="43" t="s">
        <v>291</v>
      </c>
      <c r="M51" s="2" t="s">
        <v>11</v>
      </c>
      <c r="N51" s="14" t="s">
        <v>50</v>
      </c>
      <c r="O51" s="14" t="s">
        <v>302</v>
      </c>
    </row>
    <row r="52" spans="1:16" ht="169.5" thickBot="1" x14ac:dyDescent="0.3">
      <c r="A52" s="20" t="s">
        <v>411</v>
      </c>
      <c r="B52" s="19" t="s">
        <v>221</v>
      </c>
      <c r="C52" s="20">
        <v>334720.57</v>
      </c>
      <c r="D52" s="20"/>
      <c r="E52" s="20">
        <v>238854.2</v>
      </c>
      <c r="F52" s="20">
        <f>C52-E52</f>
        <v>95866.37</v>
      </c>
      <c r="G52" s="20"/>
      <c r="H52" s="20">
        <v>334720.57</v>
      </c>
      <c r="I52" s="20"/>
      <c r="J52" s="20"/>
      <c r="K52" s="26">
        <v>2023</v>
      </c>
      <c r="L52" s="39" t="s">
        <v>222</v>
      </c>
      <c r="M52" s="20" t="s">
        <v>11</v>
      </c>
      <c r="N52" s="20" t="s">
        <v>50</v>
      </c>
      <c r="O52" s="20" t="s">
        <v>302</v>
      </c>
      <c r="P52" s="24"/>
    </row>
    <row r="53" spans="1:16" ht="158.25" thickBot="1" x14ac:dyDescent="0.3">
      <c r="A53" s="12" t="s">
        <v>412</v>
      </c>
      <c r="B53" s="16" t="s">
        <v>233</v>
      </c>
      <c r="C53" s="8">
        <v>936864.39</v>
      </c>
      <c r="D53" s="8">
        <v>140529.66</v>
      </c>
      <c r="E53" s="8"/>
      <c r="F53" s="8">
        <v>796334.73</v>
      </c>
      <c r="G53" s="8"/>
      <c r="H53" s="8">
        <v>418000</v>
      </c>
      <c r="I53" s="8"/>
      <c r="J53" s="8"/>
      <c r="K53" s="2">
        <v>2023</v>
      </c>
      <c r="L53" s="43" t="s">
        <v>232</v>
      </c>
      <c r="M53" s="2" t="s">
        <v>40</v>
      </c>
      <c r="N53" s="2" t="s">
        <v>206</v>
      </c>
      <c r="O53" s="2" t="s">
        <v>301</v>
      </c>
    </row>
    <row r="54" spans="1:16" ht="23.25" thickBot="1" x14ac:dyDescent="0.3">
      <c r="A54" s="20" t="s">
        <v>413</v>
      </c>
      <c r="B54" s="19" t="s">
        <v>62</v>
      </c>
      <c r="C54" s="20">
        <v>229874.9</v>
      </c>
      <c r="D54" s="20">
        <v>34481.24</v>
      </c>
      <c r="E54" s="20"/>
      <c r="F54" s="20">
        <f>C54-D54</f>
        <v>195393.66</v>
      </c>
      <c r="G54" s="20"/>
      <c r="H54" s="20">
        <v>74000</v>
      </c>
      <c r="I54" s="20"/>
      <c r="J54" s="20"/>
      <c r="K54" s="26">
        <v>2023</v>
      </c>
      <c r="L54" s="39" t="s">
        <v>63</v>
      </c>
      <c r="M54" s="20" t="s">
        <v>57</v>
      </c>
      <c r="N54" s="20" t="s">
        <v>206</v>
      </c>
      <c r="O54" s="20" t="s">
        <v>301</v>
      </c>
      <c r="P54" s="24"/>
    </row>
    <row r="55" spans="1:16" ht="57" thickBot="1" x14ac:dyDescent="0.3">
      <c r="A55" s="12" t="s">
        <v>414</v>
      </c>
      <c r="B55" s="16" t="s">
        <v>179</v>
      </c>
      <c r="C55" s="8">
        <v>53200</v>
      </c>
      <c r="D55" s="8">
        <v>13600</v>
      </c>
      <c r="E55" s="8">
        <v>39600</v>
      </c>
      <c r="F55" s="8"/>
      <c r="G55" s="8">
        <v>53200</v>
      </c>
      <c r="H55" s="8"/>
      <c r="I55" s="8"/>
      <c r="J55" s="8"/>
      <c r="K55" s="2">
        <v>2022</v>
      </c>
      <c r="L55" s="43" t="s">
        <v>182</v>
      </c>
      <c r="M55" s="2" t="s">
        <v>11</v>
      </c>
      <c r="N55" s="2" t="s">
        <v>204</v>
      </c>
      <c r="O55" s="2" t="s">
        <v>302</v>
      </c>
    </row>
    <row r="56" spans="1:16" ht="68.25" thickBot="1" x14ac:dyDescent="0.3">
      <c r="A56" s="20" t="s">
        <v>415</v>
      </c>
      <c r="B56" s="19" t="s">
        <v>180</v>
      </c>
      <c r="C56" s="20">
        <v>385614.37</v>
      </c>
      <c r="D56" s="20"/>
      <c r="E56" s="20"/>
      <c r="F56" s="20">
        <v>385614.37</v>
      </c>
      <c r="G56" s="20">
        <v>385614.37</v>
      </c>
      <c r="H56" s="20"/>
      <c r="I56" s="20"/>
      <c r="J56" s="20"/>
      <c r="K56" s="26">
        <v>2022</v>
      </c>
      <c r="L56" s="39" t="s">
        <v>181</v>
      </c>
      <c r="M56" s="20" t="s">
        <v>11</v>
      </c>
      <c r="N56" s="20" t="s">
        <v>205</v>
      </c>
      <c r="O56" s="20" t="s">
        <v>302</v>
      </c>
      <c r="P56" s="24"/>
    </row>
    <row r="57" spans="1:16" ht="68.25" thickBot="1" x14ac:dyDescent="0.3">
      <c r="A57" s="12" t="s">
        <v>416</v>
      </c>
      <c r="B57" s="16" t="s">
        <v>253</v>
      </c>
      <c r="C57" s="8">
        <v>106636.44</v>
      </c>
      <c r="D57" s="8">
        <f>C57-E57</f>
        <v>71636.44</v>
      </c>
      <c r="E57" s="8">
        <v>35000</v>
      </c>
      <c r="F57" s="8"/>
      <c r="G57" s="8"/>
      <c r="H57" s="8">
        <v>50000</v>
      </c>
      <c r="I57" s="8"/>
      <c r="J57" s="8"/>
      <c r="K57" s="2">
        <v>2023</v>
      </c>
      <c r="L57" s="43" t="s">
        <v>254</v>
      </c>
      <c r="M57" s="2" t="s">
        <v>11</v>
      </c>
      <c r="N57" s="2" t="s">
        <v>205</v>
      </c>
      <c r="O57" s="2" t="s">
        <v>302</v>
      </c>
    </row>
    <row r="58" spans="1:16" ht="23.25" thickBot="1" x14ac:dyDescent="0.3">
      <c r="A58" s="20" t="s">
        <v>417</v>
      </c>
      <c r="B58" s="19" t="s">
        <v>203</v>
      </c>
      <c r="C58" s="20">
        <v>75952.36</v>
      </c>
      <c r="D58" s="20">
        <f>C58-E58</f>
        <v>40952.36</v>
      </c>
      <c r="E58" s="20">
        <v>35000</v>
      </c>
      <c r="F58" s="20"/>
      <c r="G58" s="20"/>
      <c r="H58" s="20">
        <v>10000</v>
      </c>
      <c r="I58" s="20"/>
      <c r="J58" s="20"/>
      <c r="K58" s="26">
        <v>2023</v>
      </c>
      <c r="L58" s="39" t="s">
        <v>193</v>
      </c>
      <c r="M58" s="20" t="s">
        <v>11</v>
      </c>
      <c r="N58" s="20" t="s">
        <v>204</v>
      </c>
      <c r="O58" s="20" t="s">
        <v>302</v>
      </c>
      <c r="P58" s="24"/>
    </row>
    <row r="59" spans="1:16" ht="57" thickBot="1" x14ac:dyDescent="0.3">
      <c r="A59" s="12" t="s">
        <v>418</v>
      </c>
      <c r="B59" s="16" t="s">
        <v>230</v>
      </c>
      <c r="C59" s="8">
        <v>136951.35999999999</v>
      </c>
      <c r="D59" s="8">
        <v>136951.35999999999</v>
      </c>
      <c r="E59" s="8"/>
      <c r="F59" s="8"/>
      <c r="G59" s="8"/>
      <c r="H59" s="8"/>
      <c r="I59" s="8"/>
      <c r="J59" s="8"/>
      <c r="K59" s="2">
        <v>2023</v>
      </c>
      <c r="L59" s="43" t="s">
        <v>231</v>
      </c>
      <c r="M59" s="2" t="s">
        <v>11</v>
      </c>
      <c r="N59" s="2" t="s">
        <v>51</v>
      </c>
      <c r="O59" s="2" t="s">
        <v>340</v>
      </c>
    </row>
    <row r="60" spans="1:16" ht="102" thickBot="1" x14ac:dyDescent="0.3">
      <c r="A60" s="20" t="s">
        <v>419</v>
      </c>
      <c r="B60" s="19" t="s">
        <v>260</v>
      </c>
      <c r="C60" s="20">
        <v>229020.67</v>
      </c>
      <c r="D60" s="20">
        <v>229020.67</v>
      </c>
      <c r="E60" s="20"/>
      <c r="F60" s="20"/>
      <c r="G60" s="20"/>
      <c r="H60" s="20"/>
      <c r="I60" s="20"/>
      <c r="J60" s="20"/>
      <c r="K60" s="26">
        <v>2024</v>
      </c>
      <c r="L60" s="39" t="s">
        <v>261</v>
      </c>
      <c r="M60" s="20" t="s">
        <v>11</v>
      </c>
      <c r="N60" s="20" t="s">
        <v>50</v>
      </c>
      <c r="O60" s="20" t="s">
        <v>341</v>
      </c>
      <c r="P60" s="24"/>
    </row>
    <row r="61" spans="1:16" ht="34.5" thickBot="1" x14ac:dyDescent="0.3">
      <c r="A61" s="12" t="s">
        <v>420</v>
      </c>
      <c r="B61" s="16" t="s">
        <v>52</v>
      </c>
      <c r="C61" s="8">
        <v>73000</v>
      </c>
      <c r="D61" s="8">
        <v>10000</v>
      </c>
      <c r="E61" s="8">
        <v>43000</v>
      </c>
      <c r="F61" s="8">
        <v>20000</v>
      </c>
      <c r="G61" s="8"/>
      <c r="H61" s="8">
        <v>30000</v>
      </c>
      <c r="I61" s="8"/>
      <c r="J61" s="8"/>
      <c r="K61" s="2">
        <v>2022</v>
      </c>
      <c r="L61" s="43" t="s">
        <v>53</v>
      </c>
      <c r="M61" s="2" t="s">
        <v>22</v>
      </c>
      <c r="N61" s="2" t="s">
        <v>50</v>
      </c>
      <c r="O61" s="2"/>
    </row>
    <row r="62" spans="1:16" ht="23.25" thickBot="1" x14ac:dyDescent="0.3">
      <c r="A62" s="20" t="s">
        <v>421</v>
      </c>
      <c r="B62" s="19" t="s">
        <v>551</v>
      </c>
      <c r="C62" s="20">
        <v>650000</v>
      </c>
      <c r="D62" s="20"/>
      <c r="E62" s="20"/>
      <c r="F62" s="20"/>
      <c r="G62" s="20"/>
      <c r="H62" s="20"/>
      <c r="I62" s="20"/>
      <c r="J62" s="20"/>
      <c r="K62" s="26"/>
      <c r="L62" s="39" t="s">
        <v>551</v>
      </c>
      <c r="M62" s="20" t="s">
        <v>21</v>
      </c>
      <c r="N62" s="20" t="s">
        <v>50</v>
      </c>
      <c r="O62" s="20"/>
      <c r="P62" s="24"/>
    </row>
    <row r="63" spans="1:16" ht="57" thickBot="1" x14ac:dyDescent="0.3">
      <c r="A63" s="12" t="s">
        <v>422</v>
      </c>
      <c r="B63" s="16" t="s">
        <v>58</v>
      </c>
      <c r="C63" s="8">
        <v>13410</v>
      </c>
      <c r="D63" s="8">
        <v>13410</v>
      </c>
      <c r="E63" s="8"/>
      <c r="F63" s="8"/>
      <c r="G63" s="8"/>
      <c r="H63" s="8">
        <v>13410</v>
      </c>
      <c r="I63" s="8"/>
      <c r="J63" s="8"/>
      <c r="K63" s="2">
        <v>2022</v>
      </c>
      <c r="L63" s="43" t="s">
        <v>59</v>
      </c>
      <c r="M63" s="2" t="s">
        <v>46</v>
      </c>
      <c r="N63" s="2" t="s">
        <v>170</v>
      </c>
      <c r="O63" s="2"/>
    </row>
    <row r="64" spans="1:16" ht="23.25" thickBot="1" x14ac:dyDescent="0.3">
      <c r="A64" s="20" t="s">
        <v>423</v>
      </c>
      <c r="B64" s="19" t="s">
        <v>154</v>
      </c>
      <c r="C64" s="20">
        <v>50000</v>
      </c>
      <c r="D64" s="20">
        <v>50000</v>
      </c>
      <c r="E64" s="20"/>
      <c r="F64" s="20"/>
      <c r="G64" s="20"/>
      <c r="H64" s="20"/>
      <c r="I64" s="20"/>
      <c r="J64" s="20"/>
      <c r="K64" s="26">
        <v>2023</v>
      </c>
      <c r="L64" s="39" t="s">
        <v>61</v>
      </c>
      <c r="M64" s="20" t="s">
        <v>60</v>
      </c>
      <c r="N64" s="20" t="s">
        <v>65</v>
      </c>
      <c r="O64" s="20"/>
      <c r="P64" s="24"/>
    </row>
    <row r="65" spans="1:16" ht="34.5" thickBot="1" x14ac:dyDescent="0.3">
      <c r="A65" s="12" t="s">
        <v>424</v>
      </c>
      <c r="B65" s="16" t="s">
        <v>256</v>
      </c>
      <c r="C65" s="8">
        <v>185000</v>
      </c>
      <c r="D65" s="8">
        <f>C65</f>
        <v>185000</v>
      </c>
      <c r="E65" s="8"/>
      <c r="F65" s="8"/>
      <c r="G65" s="8"/>
      <c r="H65" s="8">
        <v>64674.5</v>
      </c>
      <c r="I65" s="8"/>
      <c r="J65" s="8"/>
      <c r="K65" s="2">
        <v>2022</v>
      </c>
      <c r="L65" s="43" t="s">
        <v>292</v>
      </c>
      <c r="M65" s="2" t="s">
        <v>11</v>
      </c>
      <c r="N65" s="2" t="s">
        <v>65</v>
      </c>
      <c r="O65" s="2"/>
    </row>
    <row r="66" spans="1:16" ht="45.75" thickBot="1" x14ac:dyDescent="0.3">
      <c r="A66" s="20" t="s">
        <v>425</v>
      </c>
      <c r="B66" s="19" t="s">
        <v>67</v>
      </c>
      <c r="C66" s="20">
        <v>23000</v>
      </c>
      <c r="D66" s="20">
        <v>23000</v>
      </c>
      <c r="E66" s="20"/>
      <c r="F66" s="20"/>
      <c r="G66" s="20"/>
      <c r="H66" s="20"/>
      <c r="I66" s="20"/>
      <c r="J66" s="20"/>
      <c r="K66" s="26">
        <v>2026</v>
      </c>
      <c r="L66" s="39" t="s">
        <v>161</v>
      </c>
      <c r="M66" s="20" t="s">
        <v>14</v>
      </c>
      <c r="N66" s="20" t="s">
        <v>71</v>
      </c>
      <c r="O66" s="20"/>
      <c r="P66" s="24"/>
    </row>
    <row r="67" spans="1:16" ht="45.75" thickBot="1" x14ac:dyDescent="0.3">
      <c r="A67" s="12" t="s">
        <v>426</v>
      </c>
      <c r="B67" s="16" t="s">
        <v>68</v>
      </c>
      <c r="C67" s="8">
        <v>40000</v>
      </c>
      <c r="D67" s="8">
        <v>40000</v>
      </c>
      <c r="E67" s="8"/>
      <c r="F67" s="8"/>
      <c r="G67" s="8">
        <v>15000</v>
      </c>
      <c r="H67" s="8">
        <v>25000</v>
      </c>
      <c r="I67" s="8"/>
      <c r="J67" s="8"/>
      <c r="K67" s="2">
        <v>2023</v>
      </c>
      <c r="L67" s="43" t="s">
        <v>69</v>
      </c>
      <c r="M67" s="2" t="s">
        <v>11</v>
      </c>
      <c r="N67" s="2" t="s">
        <v>74</v>
      </c>
      <c r="O67" s="2"/>
    </row>
    <row r="68" spans="1:16" ht="79.5" thickBot="1" x14ac:dyDescent="0.3">
      <c r="A68" s="20" t="s">
        <v>427</v>
      </c>
      <c r="B68" s="19" t="s">
        <v>70</v>
      </c>
      <c r="C68" s="20">
        <v>113000</v>
      </c>
      <c r="D68" s="20">
        <v>16950</v>
      </c>
      <c r="E68" s="20">
        <v>96050</v>
      </c>
      <c r="F68" s="20"/>
      <c r="G68" s="20"/>
      <c r="H68" s="20">
        <v>60000</v>
      </c>
      <c r="I68" s="20"/>
      <c r="J68" s="20"/>
      <c r="K68" s="26">
        <v>2022</v>
      </c>
      <c r="L68" s="39" t="s">
        <v>192</v>
      </c>
      <c r="M68" s="20" t="s">
        <v>11</v>
      </c>
      <c r="N68" s="20" t="s">
        <v>78</v>
      </c>
      <c r="O68" s="20"/>
      <c r="P68" s="24"/>
    </row>
    <row r="69" spans="1:16" ht="23.25" thickBot="1" x14ac:dyDescent="0.3">
      <c r="A69" s="12" t="s">
        <v>428</v>
      </c>
      <c r="B69" s="16" t="s">
        <v>72</v>
      </c>
      <c r="C69" s="8">
        <v>60000</v>
      </c>
      <c r="D69" s="8">
        <v>60000</v>
      </c>
      <c r="E69" s="8"/>
      <c r="F69" s="8"/>
      <c r="G69" s="8"/>
      <c r="H69" s="8">
        <v>60000</v>
      </c>
      <c r="I69" s="8"/>
      <c r="J69" s="8"/>
      <c r="K69" s="2">
        <v>2023</v>
      </c>
      <c r="L69" s="43" t="s">
        <v>294</v>
      </c>
      <c r="M69" s="2" t="s">
        <v>73</v>
      </c>
      <c r="N69" s="2" t="s">
        <v>50</v>
      </c>
      <c r="O69" s="2"/>
    </row>
    <row r="70" spans="1:16" ht="79.5" thickBot="1" x14ac:dyDescent="0.3">
      <c r="A70" s="20" t="s">
        <v>429</v>
      </c>
      <c r="B70" s="19" t="s">
        <v>75</v>
      </c>
      <c r="C70" s="20">
        <v>1488606.46</v>
      </c>
      <c r="D70" s="20">
        <f>C70-E70-F70-G70</f>
        <v>71619.890000000014</v>
      </c>
      <c r="E70" s="20">
        <v>485603</v>
      </c>
      <c r="F70" s="20">
        <v>921383.57</v>
      </c>
      <c r="G70" s="20">
        <v>10000</v>
      </c>
      <c r="H70" s="20">
        <v>0</v>
      </c>
      <c r="I70" s="20"/>
      <c r="J70" s="20"/>
      <c r="K70" s="26">
        <v>2022</v>
      </c>
      <c r="L70" s="39" t="s">
        <v>246</v>
      </c>
      <c r="M70" s="20" t="s">
        <v>11</v>
      </c>
      <c r="N70" s="20" t="s">
        <v>50</v>
      </c>
      <c r="O70" s="20"/>
      <c r="P70" s="24"/>
    </row>
    <row r="71" spans="1:16" ht="113.25" thickBot="1" x14ac:dyDescent="0.3">
      <c r="A71" s="12" t="s">
        <v>430</v>
      </c>
      <c r="B71" s="16" t="s">
        <v>234</v>
      </c>
      <c r="C71" s="8">
        <v>901696.69</v>
      </c>
      <c r="D71" s="8">
        <v>156492.81</v>
      </c>
      <c r="E71" s="8">
        <v>745203.88</v>
      </c>
      <c r="F71" s="8"/>
      <c r="G71" s="8"/>
      <c r="H71" s="8">
        <v>120350</v>
      </c>
      <c r="I71" s="8"/>
      <c r="J71" s="8"/>
      <c r="K71" s="2">
        <v>2023</v>
      </c>
      <c r="L71" s="43" t="s">
        <v>338</v>
      </c>
      <c r="M71" s="2" t="s">
        <v>11</v>
      </c>
      <c r="N71" s="2" t="s">
        <v>50</v>
      </c>
      <c r="O71" s="2"/>
    </row>
    <row r="72" spans="1:16" ht="34.5" thickBot="1" x14ac:dyDescent="0.3">
      <c r="A72" s="20" t="s">
        <v>431</v>
      </c>
      <c r="B72" s="19" t="s">
        <v>519</v>
      </c>
      <c r="C72" s="20">
        <v>226878.61</v>
      </c>
      <c r="D72" s="20">
        <v>226878.61</v>
      </c>
      <c r="E72" s="20"/>
      <c r="F72" s="20"/>
      <c r="G72" s="20"/>
      <c r="H72" s="20">
        <v>226878.61</v>
      </c>
      <c r="I72" s="20"/>
      <c r="J72" s="20"/>
      <c r="K72" s="26">
        <v>2025</v>
      </c>
      <c r="L72" s="39" t="s">
        <v>333</v>
      </c>
      <c r="M72" s="20" t="s">
        <v>11</v>
      </c>
      <c r="N72" s="20" t="s">
        <v>50</v>
      </c>
      <c r="O72" s="20"/>
      <c r="P72" s="24"/>
    </row>
    <row r="73" spans="1:16" ht="34.5" thickBot="1" x14ac:dyDescent="0.3">
      <c r="A73" s="12" t="s">
        <v>432</v>
      </c>
      <c r="B73" s="16" t="s">
        <v>310</v>
      </c>
      <c r="C73" s="8">
        <v>20000</v>
      </c>
      <c r="D73" s="8">
        <f>C73*0.3</f>
        <v>6000</v>
      </c>
      <c r="E73" s="8">
        <f>C73*0.7</f>
        <v>14000</v>
      </c>
      <c r="F73" s="8"/>
      <c r="G73" s="8"/>
      <c r="H73" s="8">
        <f>C73</f>
        <v>20000</v>
      </c>
      <c r="I73" s="8"/>
      <c r="J73" s="8"/>
      <c r="K73" s="2">
        <v>2025</v>
      </c>
      <c r="L73" s="43" t="s">
        <v>310</v>
      </c>
      <c r="M73" s="2" t="s">
        <v>347</v>
      </c>
      <c r="N73" s="2" t="s">
        <v>50</v>
      </c>
      <c r="O73" s="2" t="s">
        <v>552</v>
      </c>
    </row>
    <row r="74" spans="1:16" ht="23.25" thickBot="1" x14ac:dyDescent="0.3">
      <c r="A74" s="20" t="s">
        <v>433</v>
      </c>
      <c r="B74" s="19" t="s">
        <v>311</v>
      </c>
      <c r="C74" s="20">
        <v>20000</v>
      </c>
      <c r="D74" s="20">
        <f t="shared" ref="D74:D92" si="4">C74*0.3</f>
        <v>6000</v>
      </c>
      <c r="E74" s="20">
        <f t="shared" ref="E74:E92" si="5">C74*0.7</f>
        <v>14000</v>
      </c>
      <c r="F74" s="20"/>
      <c r="G74" s="20"/>
      <c r="H74" s="20">
        <f t="shared" ref="H74:H92" si="6">C74</f>
        <v>20000</v>
      </c>
      <c r="I74" s="20"/>
      <c r="J74" s="20"/>
      <c r="K74" s="26">
        <v>2025</v>
      </c>
      <c r="L74" s="39" t="s">
        <v>510</v>
      </c>
      <c r="M74" s="20" t="s">
        <v>362</v>
      </c>
      <c r="N74" s="20" t="s">
        <v>50</v>
      </c>
      <c r="O74" s="2"/>
      <c r="P74" s="24"/>
    </row>
    <row r="75" spans="1:16" ht="34.5" thickBot="1" x14ac:dyDescent="0.3">
      <c r="A75" s="12" t="s">
        <v>434</v>
      </c>
      <c r="B75" s="16" t="s">
        <v>312</v>
      </c>
      <c r="C75" s="8">
        <v>20000</v>
      </c>
      <c r="D75" s="8">
        <f t="shared" si="4"/>
        <v>6000</v>
      </c>
      <c r="E75" s="8">
        <f t="shared" si="5"/>
        <v>14000</v>
      </c>
      <c r="F75" s="8"/>
      <c r="G75" s="8"/>
      <c r="H75" s="8">
        <f t="shared" si="6"/>
        <v>20000</v>
      </c>
      <c r="I75" s="8"/>
      <c r="J75" s="8"/>
      <c r="K75" s="2">
        <v>2025</v>
      </c>
      <c r="L75" s="43" t="s">
        <v>509</v>
      </c>
      <c r="M75" s="2" t="s">
        <v>46</v>
      </c>
      <c r="N75" s="2" t="s">
        <v>50</v>
      </c>
      <c r="O75" s="2" t="s">
        <v>552</v>
      </c>
    </row>
    <row r="76" spans="1:16" ht="34.5" thickBot="1" x14ac:dyDescent="0.3">
      <c r="A76" s="20" t="s">
        <v>435</v>
      </c>
      <c r="B76" s="19" t="s">
        <v>313</v>
      </c>
      <c r="C76" s="20">
        <v>20000</v>
      </c>
      <c r="D76" s="20">
        <f t="shared" si="4"/>
        <v>6000</v>
      </c>
      <c r="E76" s="20">
        <f t="shared" si="5"/>
        <v>14000</v>
      </c>
      <c r="F76" s="20"/>
      <c r="G76" s="20"/>
      <c r="H76" s="20">
        <f t="shared" si="6"/>
        <v>20000</v>
      </c>
      <c r="I76" s="20"/>
      <c r="J76" s="20"/>
      <c r="K76" s="26">
        <v>2025</v>
      </c>
      <c r="L76" s="39" t="s">
        <v>344</v>
      </c>
      <c r="M76" s="20" t="s">
        <v>343</v>
      </c>
      <c r="N76" s="20" t="s">
        <v>50</v>
      </c>
      <c r="O76" s="2"/>
      <c r="P76" s="24"/>
    </row>
    <row r="77" spans="1:16" ht="45.75" thickBot="1" x14ac:dyDescent="0.3">
      <c r="A77" s="12" t="s">
        <v>436</v>
      </c>
      <c r="B77" s="16" t="s">
        <v>314</v>
      </c>
      <c r="C77" s="8">
        <v>17503.259999999998</v>
      </c>
      <c r="D77" s="8">
        <f t="shared" si="4"/>
        <v>5250.9779999999992</v>
      </c>
      <c r="E77" s="8">
        <f t="shared" si="5"/>
        <v>12252.281999999997</v>
      </c>
      <c r="F77" s="8"/>
      <c r="G77" s="8"/>
      <c r="H77" s="8">
        <f t="shared" si="6"/>
        <v>17503.259999999998</v>
      </c>
      <c r="I77" s="8"/>
      <c r="J77" s="8"/>
      <c r="K77" s="2">
        <v>2025</v>
      </c>
      <c r="L77" s="43" t="s">
        <v>345</v>
      </c>
      <c r="M77" s="2" t="s">
        <v>22</v>
      </c>
      <c r="N77" s="2" t="s">
        <v>50</v>
      </c>
      <c r="O77" s="2" t="s">
        <v>552</v>
      </c>
    </row>
    <row r="78" spans="1:16" ht="79.5" thickBot="1" x14ac:dyDescent="0.3">
      <c r="A78" s="20" t="s">
        <v>437</v>
      </c>
      <c r="B78" s="19" t="s">
        <v>315</v>
      </c>
      <c r="C78" s="20">
        <v>20000</v>
      </c>
      <c r="D78" s="20">
        <f t="shared" si="4"/>
        <v>6000</v>
      </c>
      <c r="E78" s="20">
        <f t="shared" si="5"/>
        <v>14000</v>
      </c>
      <c r="F78" s="20"/>
      <c r="G78" s="20"/>
      <c r="H78" s="20">
        <f t="shared" si="6"/>
        <v>20000</v>
      </c>
      <c r="I78" s="20"/>
      <c r="J78" s="20"/>
      <c r="K78" s="26">
        <v>2025</v>
      </c>
      <c r="L78" s="39" t="s">
        <v>346</v>
      </c>
      <c r="M78" s="20" t="s">
        <v>347</v>
      </c>
      <c r="N78" s="20" t="s">
        <v>50</v>
      </c>
      <c r="O78" s="2" t="s">
        <v>552</v>
      </c>
      <c r="P78" s="24"/>
    </row>
    <row r="79" spans="1:16" ht="79.5" thickBot="1" x14ac:dyDescent="0.3">
      <c r="A79" s="12" t="s">
        <v>438</v>
      </c>
      <c r="B79" s="16" t="s">
        <v>316</v>
      </c>
      <c r="C79" s="8">
        <v>20000</v>
      </c>
      <c r="D79" s="8">
        <f t="shared" si="4"/>
        <v>6000</v>
      </c>
      <c r="E79" s="8">
        <f t="shared" si="5"/>
        <v>14000</v>
      </c>
      <c r="F79" s="8"/>
      <c r="G79" s="8"/>
      <c r="H79" s="8">
        <f t="shared" si="6"/>
        <v>20000</v>
      </c>
      <c r="I79" s="8"/>
      <c r="J79" s="8"/>
      <c r="K79" s="2">
        <v>2025</v>
      </c>
      <c r="L79" s="43" t="s">
        <v>349</v>
      </c>
      <c r="M79" s="2" t="s">
        <v>348</v>
      </c>
      <c r="N79" s="2" t="s">
        <v>50</v>
      </c>
      <c r="O79" s="2" t="s">
        <v>552</v>
      </c>
    </row>
    <row r="80" spans="1:16" ht="23.25" thickBot="1" x14ac:dyDescent="0.3">
      <c r="A80" s="20" t="s">
        <v>439</v>
      </c>
      <c r="B80" s="19" t="s">
        <v>317</v>
      </c>
      <c r="C80" s="20">
        <v>20000</v>
      </c>
      <c r="D80" s="20">
        <f t="shared" si="4"/>
        <v>6000</v>
      </c>
      <c r="E80" s="20">
        <f t="shared" si="5"/>
        <v>14000</v>
      </c>
      <c r="F80" s="20"/>
      <c r="G80" s="20"/>
      <c r="H80" s="20">
        <f t="shared" si="6"/>
        <v>20000</v>
      </c>
      <c r="I80" s="20"/>
      <c r="J80" s="20"/>
      <c r="K80" s="26">
        <v>2025</v>
      </c>
      <c r="L80" s="39" t="s">
        <v>350</v>
      </c>
      <c r="M80" s="20" t="s">
        <v>60</v>
      </c>
      <c r="N80" s="20" t="s">
        <v>50</v>
      </c>
      <c r="O80" s="20"/>
      <c r="P80" s="24"/>
    </row>
    <row r="81" spans="1:16" ht="23.25" thickBot="1" x14ac:dyDescent="0.3">
      <c r="A81" s="12" t="s">
        <v>440</v>
      </c>
      <c r="B81" s="16" t="s">
        <v>318</v>
      </c>
      <c r="C81" s="8">
        <v>20000</v>
      </c>
      <c r="D81" s="8">
        <f t="shared" si="4"/>
        <v>6000</v>
      </c>
      <c r="E81" s="8">
        <f t="shared" si="5"/>
        <v>14000</v>
      </c>
      <c r="F81" s="8"/>
      <c r="G81" s="8"/>
      <c r="H81" s="8">
        <f t="shared" si="6"/>
        <v>20000</v>
      </c>
      <c r="I81" s="8"/>
      <c r="J81" s="8"/>
      <c r="K81" s="2">
        <v>2025</v>
      </c>
      <c r="L81" s="43" t="s">
        <v>351</v>
      </c>
      <c r="M81" s="2" t="s">
        <v>112</v>
      </c>
      <c r="N81" s="2" t="s">
        <v>50</v>
      </c>
      <c r="O81" s="2" t="s">
        <v>552</v>
      </c>
    </row>
    <row r="82" spans="1:16" ht="34.5" thickBot="1" x14ac:dyDescent="0.3">
      <c r="A82" s="20" t="s">
        <v>441</v>
      </c>
      <c r="B82" s="19" t="s">
        <v>319</v>
      </c>
      <c r="C82" s="20">
        <v>20000</v>
      </c>
      <c r="D82" s="20">
        <f t="shared" si="4"/>
        <v>6000</v>
      </c>
      <c r="E82" s="20">
        <f t="shared" si="5"/>
        <v>14000</v>
      </c>
      <c r="F82" s="20"/>
      <c r="G82" s="20"/>
      <c r="H82" s="20">
        <f t="shared" si="6"/>
        <v>20000</v>
      </c>
      <c r="I82" s="20"/>
      <c r="J82" s="20"/>
      <c r="K82" s="26">
        <v>2025</v>
      </c>
      <c r="L82" s="39" t="s">
        <v>352</v>
      </c>
      <c r="M82" s="20" t="s">
        <v>353</v>
      </c>
      <c r="N82" s="20" t="s">
        <v>50</v>
      </c>
      <c r="O82" s="2" t="s">
        <v>552</v>
      </c>
      <c r="P82" s="24"/>
    </row>
    <row r="83" spans="1:16" ht="23.25" thickBot="1" x14ac:dyDescent="0.3">
      <c r="A83" s="12" t="s">
        <v>442</v>
      </c>
      <c r="B83" s="16" t="s">
        <v>320</v>
      </c>
      <c r="C83" s="8">
        <v>20000</v>
      </c>
      <c r="D83" s="8">
        <f t="shared" si="4"/>
        <v>6000</v>
      </c>
      <c r="E83" s="8">
        <f t="shared" si="5"/>
        <v>14000</v>
      </c>
      <c r="F83" s="8"/>
      <c r="G83" s="8"/>
      <c r="H83" s="8">
        <f t="shared" si="6"/>
        <v>20000</v>
      </c>
      <c r="I83" s="8"/>
      <c r="J83" s="8"/>
      <c r="K83" s="2">
        <v>2025</v>
      </c>
      <c r="L83" s="43" t="s">
        <v>354</v>
      </c>
      <c r="M83" s="2" t="s">
        <v>57</v>
      </c>
      <c r="N83" s="2" t="s">
        <v>50</v>
      </c>
      <c r="O83" s="2" t="s">
        <v>552</v>
      </c>
    </row>
    <row r="84" spans="1:16" ht="34.5" thickBot="1" x14ac:dyDescent="0.3">
      <c r="A84" s="20" t="s">
        <v>443</v>
      </c>
      <c r="B84" s="19" t="s">
        <v>321</v>
      </c>
      <c r="C84" s="20">
        <v>20000</v>
      </c>
      <c r="D84" s="20">
        <f t="shared" si="4"/>
        <v>6000</v>
      </c>
      <c r="E84" s="20">
        <f t="shared" si="5"/>
        <v>14000</v>
      </c>
      <c r="F84" s="20"/>
      <c r="G84" s="20"/>
      <c r="H84" s="20">
        <f t="shared" si="6"/>
        <v>20000</v>
      </c>
      <c r="I84" s="20"/>
      <c r="J84" s="20"/>
      <c r="K84" s="26">
        <v>2025</v>
      </c>
      <c r="L84" s="39" t="s">
        <v>355</v>
      </c>
      <c r="M84" s="20" t="s">
        <v>356</v>
      </c>
      <c r="N84" s="20" t="s">
        <v>50</v>
      </c>
      <c r="O84" s="2" t="s">
        <v>552</v>
      </c>
      <c r="P84" s="24"/>
    </row>
    <row r="85" spans="1:16" ht="45.75" thickBot="1" x14ac:dyDescent="0.3">
      <c r="A85" s="12" t="s">
        <v>444</v>
      </c>
      <c r="B85" s="16" t="s">
        <v>322</v>
      </c>
      <c r="C85" s="8">
        <v>19807.7</v>
      </c>
      <c r="D85" s="8">
        <f t="shared" si="4"/>
        <v>5942.31</v>
      </c>
      <c r="E85" s="8">
        <f t="shared" si="5"/>
        <v>13865.39</v>
      </c>
      <c r="F85" s="8"/>
      <c r="G85" s="8"/>
      <c r="H85" s="8">
        <f t="shared" si="6"/>
        <v>19807.7</v>
      </c>
      <c r="I85" s="8"/>
      <c r="J85" s="8"/>
      <c r="K85" s="2">
        <v>2025</v>
      </c>
      <c r="L85" s="43" t="s">
        <v>357</v>
      </c>
      <c r="M85" s="2" t="s">
        <v>14</v>
      </c>
      <c r="N85" s="2" t="s">
        <v>50</v>
      </c>
      <c r="O85" s="2" t="s">
        <v>552</v>
      </c>
    </row>
    <row r="86" spans="1:16" ht="34.5" thickBot="1" x14ac:dyDescent="0.3">
      <c r="A86" s="20" t="s">
        <v>445</v>
      </c>
      <c r="B86" s="19" t="s">
        <v>323</v>
      </c>
      <c r="C86" s="20">
        <v>19936.47</v>
      </c>
      <c r="D86" s="20">
        <f t="shared" si="4"/>
        <v>5980.9409999999998</v>
      </c>
      <c r="E86" s="20">
        <f t="shared" si="5"/>
        <v>13955.529</v>
      </c>
      <c r="F86" s="20"/>
      <c r="G86" s="20"/>
      <c r="H86" s="20">
        <f t="shared" si="6"/>
        <v>19936.47</v>
      </c>
      <c r="I86" s="20"/>
      <c r="J86" s="20"/>
      <c r="K86" s="26">
        <v>2025</v>
      </c>
      <c r="L86" s="39" t="s">
        <v>358</v>
      </c>
      <c r="M86" s="20" t="s">
        <v>40</v>
      </c>
      <c r="N86" s="20" t="s">
        <v>50</v>
      </c>
      <c r="O86" s="2" t="s">
        <v>552</v>
      </c>
      <c r="P86" s="24"/>
    </row>
    <row r="87" spans="1:16" ht="34.5" thickBot="1" x14ac:dyDescent="0.3">
      <c r="A87" s="12" t="s">
        <v>446</v>
      </c>
      <c r="B87" s="16" t="s">
        <v>324</v>
      </c>
      <c r="C87" s="8">
        <v>20000</v>
      </c>
      <c r="D87" s="8">
        <f t="shared" si="4"/>
        <v>6000</v>
      </c>
      <c r="E87" s="8">
        <f t="shared" si="5"/>
        <v>14000</v>
      </c>
      <c r="F87" s="8"/>
      <c r="G87" s="8"/>
      <c r="H87" s="8">
        <f t="shared" si="6"/>
        <v>20000</v>
      </c>
      <c r="I87" s="8"/>
      <c r="J87" s="8"/>
      <c r="K87" s="2">
        <v>2025</v>
      </c>
      <c r="L87" s="43" t="s">
        <v>359</v>
      </c>
      <c r="M87" s="2" t="s">
        <v>23</v>
      </c>
      <c r="N87" s="2" t="s">
        <v>50</v>
      </c>
      <c r="O87" s="2" t="s">
        <v>552</v>
      </c>
    </row>
    <row r="88" spans="1:16" ht="34.5" thickBot="1" x14ac:dyDescent="0.3">
      <c r="A88" s="20" t="s">
        <v>447</v>
      </c>
      <c r="B88" s="19" t="s">
        <v>325</v>
      </c>
      <c r="C88" s="20">
        <v>12972.03</v>
      </c>
      <c r="D88" s="20">
        <f t="shared" si="4"/>
        <v>3891.6089999999999</v>
      </c>
      <c r="E88" s="20">
        <f t="shared" si="5"/>
        <v>9080.4210000000003</v>
      </c>
      <c r="F88" s="20"/>
      <c r="G88" s="20"/>
      <c r="H88" s="20">
        <f t="shared" si="6"/>
        <v>12972.03</v>
      </c>
      <c r="I88" s="20"/>
      <c r="J88" s="20"/>
      <c r="K88" s="26">
        <v>2025</v>
      </c>
      <c r="L88" s="39" t="s">
        <v>360</v>
      </c>
      <c r="M88" s="20" t="s">
        <v>29</v>
      </c>
      <c r="N88" s="20" t="s">
        <v>50</v>
      </c>
      <c r="O88" s="2" t="s">
        <v>552</v>
      </c>
      <c r="P88" s="24"/>
    </row>
    <row r="89" spans="1:16" ht="34.5" thickBot="1" x14ac:dyDescent="0.3">
      <c r="A89" s="12" t="s">
        <v>448</v>
      </c>
      <c r="B89" s="16" t="s">
        <v>326</v>
      </c>
      <c r="C89" s="8">
        <v>20000</v>
      </c>
      <c r="D89" s="8">
        <f t="shared" si="4"/>
        <v>6000</v>
      </c>
      <c r="E89" s="8">
        <f t="shared" si="5"/>
        <v>14000</v>
      </c>
      <c r="F89" s="8"/>
      <c r="G89" s="8"/>
      <c r="H89" s="8">
        <f t="shared" si="6"/>
        <v>20000</v>
      </c>
      <c r="I89" s="8"/>
      <c r="J89" s="8"/>
      <c r="K89" s="2">
        <v>2025</v>
      </c>
      <c r="L89" s="43" t="s">
        <v>361</v>
      </c>
      <c r="M89" s="2" t="s">
        <v>362</v>
      </c>
      <c r="N89" s="2" t="s">
        <v>50</v>
      </c>
      <c r="O89" s="2"/>
    </row>
    <row r="90" spans="1:16" ht="27.75" customHeight="1" thickBot="1" x14ac:dyDescent="0.3">
      <c r="A90" s="20" t="s">
        <v>449</v>
      </c>
      <c r="B90" s="19" t="s">
        <v>327</v>
      </c>
      <c r="C90" s="20">
        <v>19299.5</v>
      </c>
      <c r="D90" s="20">
        <f t="shared" si="4"/>
        <v>5789.8499999999995</v>
      </c>
      <c r="E90" s="20">
        <f t="shared" si="5"/>
        <v>13509.65</v>
      </c>
      <c r="F90" s="20"/>
      <c r="G90" s="20"/>
      <c r="H90" s="20">
        <f t="shared" si="6"/>
        <v>19299.5</v>
      </c>
      <c r="I90" s="20"/>
      <c r="J90" s="20"/>
      <c r="K90" s="26">
        <v>2025</v>
      </c>
      <c r="L90" s="39" t="s">
        <v>363</v>
      </c>
      <c r="M90" s="20" t="s">
        <v>40</v>
      </c>
      <c r="N90" s="20" t="s">
        <v>50</v>
      </c>
      <c r="O90" s="2" t="s">
        <v>552</v>
      </c>
      <c r="P90" s="24"/>
    </row>
    <row r="91" spans="1:16" ht="27.75" customHeight="1" thickBot="1" x14ac:dyDescent="0.3">
      <c r="A91" s="12" t="s">
        <v>450</v>
      </c>
      <c r="B91" s="16" t="s">
        <v>328</v>
      </c>
      <c r="C91" s="8">
        <v>19472.5</v>
      </c>
      <c r="D91" s="8">
        <f t="shared" si="4"/>
        <v>5841.75</v>
      </c>
      <c r="E91" s="8">
        <f t="shared" si="5"/>
        <v>13630.75</v>
      </c>
      <c r="F91" s="8"/>
      <c r="G91" s="8"/>
      <c r="H91" s="8">
        <f t="shared" si="6"/>
        <v>19472.5</v>
      </c>
      <c r="I91" s="8"/>
      <c r="J91" s="8"/>
      <c r="K91" s="2">
        <v>2025</v>
      </c>
      <c r="L91" s="43" t="s">
        <v>364</v>
      </c>
      <c r="M91" s="2" t="s">
        <v>102</v>
      </c>
      <c r="N91" s="2" t="s">
        <v>205</v>
      </c>
      <c r="O91" s="2" t="s">
        <v>552</v>
      </c>
    </row>
    <row r="92" spans="1:16" ht="27.75" customHeight="1" thickBot="1" x14ac:dyDescent="0.3">
      <c r="A92" s="20" t="s">
        <v>451</v>
      </c>
      <c r="B92" s="19" t="s">
        <v>329</v>
      </c>
      <c r="C92" s="20">
        <v>13713.49</v>
      </c>
      <c r="D92" s="20">
        <f t="shared" si="4"/>
        <v>4114.0469999999996</v>
      </c>
      <c r="E92" s="20">
        <f t="shared" si="5"/>
        <v>9599.4429999999993</v>
      </c>
      <c r="F92" s="20"/>
      <c r="G92" s="20"/>
      <c r="H92" s="20">
        <f t="shared" si="6"/>
        <v>13713.49</v>
      </c>
      <c r="I92" s="20"/>
      <c r="J92" s="20"/>
      <c r="K92" s="26">
        <v>2025</v>
      </c>
      <c r="L92" s="39" t="s">
        <v>365</v>
      </c>
      <c r="M92" s="20" t="s">
        <v>366</v>
      </c>
      <c r="N92" s="20" t="s">
        <v>65</v>
      </c>
      <c r="O92" s="2" t="s">
        <v>552</v>
      </c>
      <c r="P92" s="24"/>
    </row>
    <row r="93" spans="1:16" ht="34.5" thickBot="1" x14ac:dyDescent="0.3">
      <c r="A93" s="12" t="s">
        <v>452</v>
      </c>
      <c r="B93" s="16" t="s">
        <v>195</v>
      </c>
      <c r="C93" s="8">
        <v>300000</v>
      </c>
      <c r="D93" s="8"/>
      <c r="E93" s="8"/>
      <c r="F93" s="8"/>
      <c r="G93" s="8"/>
      <c r="H93" s="8"/>
      <c r="I93" s="8"/>
      <c r="J93" s="8"/>
      <c r="K93" s="2">
        <v>2025</v>
      </c>
      <c r="L93" s="43" t="s">
        <v>280</v>
      </c>
      <c r="M93" s="2" t="s">
        <v>11</v>
      </c>
      <c r="N93" s="2" t="s">
        <v>79</v>
      </c>
      <c r="O93" s="2"/>
    </row>
    <row r="94" spans="1:16" ht="68.25" thickBot="1" x14ac:dyDescent="0.3">
      <c r="A94" s="20" t="s">
        <v>453</v>
      </c>
      <c r="B94" s="19" t="s">
        <v>66</v>
      </c>
      <c r="C94" s="20">
        <v>48303.199999999997</v>
      </c>
      <c r="D94" s="20">
        <v>48303.199999999997</v>
      </c>
      <c r="E94" s="20"/>
      <c r="F94" s="20"/>
      <c r="G94" s="20"/>
      <c r="H94" s="20">
        <v>48303.199999999997</v>
      </c>
      <c r="I94" s="20"/>
      <c r="J94" s="20"/>
      <c r="K94" s="26">
        <v>2026</v>
      </c>
      <c r="L94" s="39" t="s">
        <v>293</v>
      </c>
      <c r="M94" s="20" t="s">
        <v>11</v>
      </c>
      <c r="N94" s="20" t="s">
        <v>83</v>
      </c>
      <c r="O94" s="20"/>
      <c r="P94" s="24"/>
    </row>
    <row r="95" spans="1:16" ht="34.5" thickBot="1" x14ac:dyDescent="0.3">
      <c r="A95" s="12" t="s">
        <v>454</v>
      </c>
      <c r="B95" s="16" t="s">
        <v>160</v>
      </c>
      <c r="C95" s="8">
        <v>70000</v>
      </c>
      <c r="D95" s="8">
        <v>70000</v>
      </c>
      <c r="E95" s="8"/>
      <c r="F95" s="8"/>
      <c r="G95" s="8"/>
      <c r="H95" s="8">
        <v>70000</v>
      </c>
      <c r="I95" s="8"/>
      <c r="J95" s="8"/>
      <c r="K95" s="2">
        <v>2026</v>
      </c>
      <c r="L95" s="43" t="s">
        <v>161</v>
      </c>
      <c r="M95" s="2" t="s">
        <v>11</v>
      </c>
      <c r="N95" s="2"/>
      <c r="O95" s="2"/>
    </row>
    <row r="96" spans="1:16" ht="45.75" thickBot="1" x14ac:dyDescent="0.3">
      <c r="A96" s="20" t="s">
        <v>455</v>
      </c>
      <c r="B96" s="19" t="s">
        <v>81</v>
      </c>
      <c r="C96" s="20">
        <v>30000</v>
      </c>
      <c r="D96" s="20">
        <v>30000</v>
      </c>
      <c r="E96" s="20"/>
      <c r="F96" s="20"/>
      <c r="G96" s="20">
        <v>10000</v>
      </c>
      <c r="H96" s="20">
        <v>10000</v>
      </c>
      <c r="I96" s="20"/>
      <c r="J96" s="20"/>
      <c r="K96" s="26">
        <v>2022</v>
      </c>
      <c r="L96" s="39" t="s">
        <v>82</v>
      </c>
      <c r="M96" s="20" t="s">
        <v>11</v>
      </c>
      <c r="N96" s="20"/>
      <c r="O96" s="20"/>
      <c r="P96" s="24"/>
    </row>
    <row r="97" spans="1:16" ht="79.5" thickBot="1" x14ac:dyDescent="0.3">
      <c r="A97" s="12" t="s">
        <v>456</v>
      </c>
      <c r="B97" s="16" t="s">
        <v>514</v>
      </c>
      <c r="C97" s="8">
        <v>209516.04</v>
      </c>
      <c r="D97" s="8" t="s">
        <v>515</v>
      </c>
      <c r="E97" s="8"/>
      <c r="F97" s="8"/>
      <c r="G97" s="8"/>
      <c r="H97" s="8" t="s">
        <v>515</v>
      </c>
      <c r="I97" s="8"/>
      <c r="J97" s="8"/>
      <c r="K97" s="2">
        <v>2025</v>
      </c>
      <c r="L97" s="43" t="s">
        <v>516</v>
      </c>
      <c r="M97" s="20" t="s">
        <v>11</v>
      </c>
      <c r="N97" s="2"/>
      <c r="O97" s="2" t="s">
        <v>552</v>
      </c>
    </row>
    <row r="98" spans="1:16" ht="42" customHeight="1" thickBot="1" x14ac:dyDescent="0.3">
      <c r="A98" s="48" t="s">
        <v>84</v>
      </c>
      <c r="B98" s="49"/>
      <c r="C98" s="10">
        <f>C99+C113</f>
        <v>16180243.9571</v>
      </c>
      <c r="D98" s="10">
        <f t="shared" ref="D98:H98" si="7">D99+D113</f>
        <v>4834458.6971000005</v>
      </c>
      <c r="E98" s="10">
        <f t="shared" si="7"/>
        <v>9475782.8599999994</v>
      </c>
      <c r="F98" s="10">
        <f t="shared" si="7"/>
        <v>1871202.39</v>
      </c>
      <c r="G98" s="10">
        <f t="shared" si="7"/>
        <v>849205.49</v>
      </c>
      <c r="H98" s="10">
        <f t="shared" si="7"/>
        <v>1825616.83</v>
      </c>
      <c r="I98" s="10"/>
      <c r="J98" s="10"/>
      <c r="K98" s="4"/>
      <c r="L98" s="45"/>
      <c r="M98" s="4"/>
      <c r="N98" s="4"/>
      <c r="O98" s="4"/>
    </row>
    <row r="99" spans="1:16" ht="42.75" customHeight="1" thickBot="1" x14ac:dyDescent="0.3">
      <c r="A99" s="47" t="s">
        <v>85</v>
      </c>
      <c r="B99" s="47"/>
      <c r="C99" s="11">
        <f>SUM(C100:C111)</f>
        <v>12920248.3771</v>
      </c>
      <c r="D99" s="11">
        <f t="shared" ref="D99:H99" si="8">SUM(D100:D111)</f>
        <v>4599732.8271000003</v>
      </c>
      <c r="E99" s="11">
        <f t="shared" si="8"/>
        <v>6813313.1500000004</v>
      </c>
      <c r="F99" s="11">
        <f t="shared" si="8"/>
        <v>1507202.39</v>
      </c>
      <c r="G99" s="11">
        <f t="shared" si="8"/>
        <v>779205.49</v>
      </c>
      <c r="H99" s="11">
        <f t="shared" si="8"/>
        <v>1715616.83</v>
      </c>
      <c r="I99" s="11"/>
      <c r="J99" s="11"/>
      <c r="K99" s="7"/>
      <c r="L99" s="44"/>
      <c r="M99" s="7"/>
      <c r="N99" s="7"/>
      <c r="O99" s="7"/>
    </row>
    <row r="100" spans="1:16" ht="34.5" thickBot="1" x14ac:dyDescent="0.3">
      <c r="A100" s="12" t="s">
        <v>457</v>
      </c>
      <c r="B100" s="16" t="s">
        <v>169</v>
      </c>
      <c r="C100" s="8">
        <v>100000</v>
      </c>
      <c r="D100" s="8">
        <v>20000</v>
      </c>
      <c r="E100" s="8"/>
      <c r="F100" s="8">
        <v>80000</v>
      </c>
      <c r="G100" s="8">
        <v>20000</v>
      </c>
      <c r="H100" s="8">
        <v>80000</v>
      </c>
      <c r="I100" s="8"/>
      <c r="J100" s="8"/>
      <c r="K100" s="2">
        <v>2022</v>
      </c>
      <c r="L100" s="43" t="s">
        <v>183</v>
      </c>
      <c r="M100" s="2" t="s">
        <v>11</v>
      </c>
      <c r="N100" s="2" t="s">
        <v>77</v>
      </c>
      <c r="O100" s="2" t="s">
        <v>302</v>
      </c>
    </row>
    <row r="101" spans="1:16" ht="45.75" thickBot="1" x14ac:dyDescent="0.3">
      <c r="A101" s="20" t="s">
        <v>458</v>
      </c>
      <c r="B101" s="19" t="s">
        <v>92</v>
      </c>
      <c r="C101" s="20">
        <v>865620.41</v>
      </c>
      <c r="D101" s="20">
        <v>129843.07</v>
      </c>
      <c r="E101" s="20"/>
      <c r="F101" s="20">
        <v>735777.34</v>
      </c>
      <c r="G101" s="20">
        <v>605934.29</v>
      </c>
      <c r="H101" s="20">
        <v>259686.12</v>
      </c>
      <c r="I101" s="20"/>
      <c r="J101" s="20"/>
      <c r="K101" s="26">
        <v>2022</v>
      </c>
      <c r="L101" s="39" t="s">
        <v>93</v>
      </c>
      <c r="M101" s="20" t="s">
        <v>11</v>
      </c>
      <c r="N101" s="20" t="s">
        <v>249</v>
      </c>
      <c r="O101" s="20" t="s">
        <v>302</v>
      </c>
      <c r="P101" s="24"/>
    </row>
    <row r="102" spans="1:16" ht="34.5" thickBot="1" x14ac:dyDescent="0.3">
      <c r="A102" s="12" t="s">
        <v>459</v>
      </c>
      <c r="B102" s="16" t="s">
        <v>94</v>
      </c>
      <c r="C102" s="8">
        <v>199091</v>
      </c>
      <c r="D102" s="8">
        <v>40934.9</v>
      </c>
      <c r="E102" s="8"/>
      <c r="F102" s="8">
        <v>158156.09</v>
      </c>
      <c r="G102" s="8">
        <v>143271.20000000001</v>
      </c>
      <c r="H102" s="8">
        <v>55819.8</v>
      </c>
      <c r="I102" s="8"/>
      <c r="J102" s="8"/>
      <c r="K102" s="2">
        <v>2022</v>
      </c>
      <c r="L102" s="43" t="s">
        <v>95</v>
      </c>
      <c r="M102" s="2" t="s">
        <v>11</v>
      </c>
      <c r="N102" s="2" t="s">
        <v>88</v>
      </c>
      <c r="O102" s="2" t="s">
        <v>302</v>
      </c>
    </row>
    <row r="103" spans="1:16" ht="57" thickBot="1" x14ac:dyDescent="0.3">
      <c r="A103" s="20" t="s">
        <v>460</v>
      </c>
      <c r="B103" s="19" t="s">
        <v>247</v>
      </c>
      <c r="C103" s="20">
        <v>479410.74</v>
      </c>
      <c r="D103" s="20"/>
      <c r="E103" s="20"/>
      <c r="F103" s="20">
        <v>479410.74</v>
      </c>
      <c r="G103" s="20"/>
      <c r="H103" s="20"/>
      <c r="I103" s="20"/>
      <c r="J103" s="20"/>
      <c r="K103" s="26">
        <v>2024</v>
      </c>
      <c r="L103" s="39" t="s">
        <v>248</v>
      </c>
      <c r="M103" s="20" t="s">
        <v>11</v>
      </c>
      <c r="N103" s="20" t="s">
        <v>77</v>
      </c>
      <c r="O103" s="20"/>
      <c r="P103" s="24"/>
    </row>
    <row r="104" spans="1:16" ht="23.25" thickBot="1" x14ac:dyDescent="0.3">
      <c r="A104" s="12" t="s">
        <v>461</v>
      </c>
      <c r="B104" s="16" t="s">
        <v>86</v>
      </c>
      <c r="C104" s="8">
        <v>250110.91</v>
      </c>
      <c r="D104" s="8">
        <f>C104-E104</f>
        <v>180110.91</v>
      </c>
      <c r="E104" s="8">
        <v>70000</v>
      </c>
      <c r="F104" s="8"/>
      <c r="G104" s="8"/>
      <c r="H104" s="8">
        <v>250110.91</v>
      </c>
      <c r="I104" s="8"/>
      <c r="J104" s="8"/>
      <c r="K104" s="2">
        <v>2024</v>
      </c>
      <c r="L104" s="43" t="s">
        <v>87</v>
      </c>
      <c r="M104" s="2" t="s">
        <v>22</v>
      </c>
      <c r="N104" s="2" t="s">
        <v>77</v>
      </c>
      <c r="O104" s="2" t="s">
        <v>552</v>
      </c>
    </row>
    <row r="105" spans="1:16" ht="135.75" thickBot="1" x14ac:dyDescent="0.3">
      <c r="A105" s="20" t="s">
        <v>462</v>
      </c>
      <c r="B105" s="19" t="s">
        <v>91</v>
      </c>
      <c r="C105" s="20">
        <v>1077668.3400000001</v>
      </c>
      <c r="D105" s="20">
        <v>204355.19</v>
      </c>
      <c r="E105" s="20">
        <v>873313.15</v>
      </c>
      <c r="F105" s="20"/>
      <c r="G105" s="20"/>
      <c r="H105" s="20"/>
      <c r="I105" s="20"/>
      <c r="J105" s="20"/>
      <c r="K105" s="26">
        <v>2024</v>
      </c>
      <c r="L105" s="39" t="s">
        <v>281</v>
      </c>
      <c r="M105" s="20" t="s">
        <v>11</v>
      </c>
      <c r="N105" s="20" t="s">
        <v>77</v>
      </c>
      <c r="O105" s="20"/>
      <c r="P105" s="24"/>
    </row>
    <row r="106" spans="1:16" ht="203.25" thickBot="1" x14ac:dyDescent="0.3">
      <c r="A106" s="12" t="s">
        <v>463</v>
      </c>
      <c r="B106" s="16" t="s">
        <v>262</v>
      </c>
      <c r="C106" s="8">
        <v>3530000</v>
      </c>
      <c r="D106" s="8">
        <v>530000</v>
      </c>
      <c r="E106" s="8">
        <v>3000000</v>
      </c>
      <c r="F106" s="8"/>
      <c r="G106" s="8"/>
      <c r="H106" s="8"/>
      <c r="I106" s="8"/>
      <c r="J106" s="8"/>
      <c r="K106" s="2">
        <v>2024</v>
      </c>
      <c r="L106" s="43" t="s">
        <v>276</v>
      </c>
      <c r="M106" s="2" t="s">
        <v>11</v>
      </c>
      <c r="N106" s="2" t="s">
        <v>90</v>
      </c>
      <c r="O106" s="2"/>
    </row>
    <row r="107" spans="1:16" ht="79.5" thickBot="1" x14ac:dyDescent="0.3">
      <c r="A107" s="20" t="s">
        <v>464</v>
      </c>
      <c r="B107" s="19" t="s">
        <v>511</v>
      </c>
      <c r="C107" s="20">
        <v>544720.06999999995</v>
      </c>
      <c r="D107" s="20">
        <f>C107-E107</f>
        <v>124720.06999999995</v>
      </c>
      <c r="E107" s="20">
        <v>420000</v>
      </c>
      <c r="F107" s="20"/>
      <c r="G107" s="20"/>
      <c r="H107" s="20"/>
      <c r="I107" s="20"/>
      <c r="J107" s="20"/>
      <c r="K107" s="26">
        <v>2025</v>
      </c>
      <c r="L107" s="39" t="s">
        <v>513</v>
      </c>
      <c r="M107" s="20" t="s">
        <v>11</v>
      </c>
      <c r="N107" s="20" t="s">
        <v>77</v>
      </c>
      <c r="O107" s="20"/>
    </row>
    <row r="108" spans="1:16" ht="79.5" thickBot="1" x14ac:dyDescent="0.3">
      <c r="A108" s="12" t="s">
        <v>465</v>
      </c>
      <c r="B108" s="16" t="s">
        <v>167</v>
      </c>
      <c r="C108" s="8">
        <v>5000000</v>
      </c>
      <c r="D108" s="8">
        <v>2550000</v>
      </c>
      <c r="E108" s="8">
        <f>C108-D108</f>
        <v>2450000</v>
      </c>
      <c r="F108" s="8"/>
      <c r="G108" s="8"/>
      <c r="H108" s="8">
        <v>1000000</v>
      </c>
      <c r="I108" s="8"/>
      <c r="J108" s="8"/>
      <c r="K108" s="2">
        <v>2026</v>
      </c>
      <c r="L108" s="43" t="s">
        <v>295</v>
      </c>
      <c r="M108" s="2" t="s">
        <v>11</v>
      </c>
      <c r="N108" s="2" t="s">
        <v>76</v>
      </c>
      <c r="O108" s="2"/>
    </row>
    <row r="109" spans="1:16" ht="34.5" thickBot="1" x14ac:dyDescent="0.3">
      <c r="A109" s="20" t="s">
        <v>466</v>
      </c>
      <c r="B109" s="19" t="s">
        <v>168</v>
      </c>
      <c r="C109" s="20">
        <v>80000</v>
      </c>
      <c r="D109" s="20">
        <v>80000</v>
      </c>
      <c r="E109" s="20"/>
      <c r="F109" s="20"/>
      <c r="G109" s="20">
        <v>10000</v>
      </c>
      <c r="H109" s="20">
        <v>70000</v>
      </c>
      <c r="I109" s="20"/>
      <c r="J109" s="20"/>
      <c r="K109" s="26">
        <v>2026</v>
      </c>
      <c r="L109" s="39" t="s">
        <v>89</v>
      </c>
      <c r="M109" s="20" t="s">
        <v>11</v>
      </c>
      <c r="N109" s="20" t="s">
        <v>103</v>
      </c>
      <c r="O109" s="20"/>
    </row>
    <row r="110" spans="1:16" s="32" customFormat="1" ht="304.5" thickBot="1" x14ac:dyDescent="0.3">
      <c r="A110" s="28" t="s">
        <v>467</v>
      </c>
      <c r="B110" s="29" t="s">
        <v>547</v>
      </c>
      <c r="C110" s="17">
        <v>359054.79</v>
      </c>
      <c r="D110" s="17">
        <v>305196.57</v>
      </c>
      <c r="E110" s="17"/>
      <c r="F110" s="17">
        <v>53858.22</v>
      </c>
      <c r="G110" s="17"/>
      <c r="H110" s="17"/>
      <c r="I110" s="17">
        <f>C110*0.8</f>
        <v>287243.83199999999</v>
      </c>
      <c r="J110" s="17">
        <f>C110-I110</f>
        <v>71810.957999999984</v>
      </c>
      <c r="K110" s="30">
        <v>2026</v>
      </c>
      <c r="L110" s="31" t="s">
        <v>566</v>
      </c>
      <c r="M110" s="30" t="s">
        <v>11</v>
      </c>
      <c r="N110" s="30" t="s">
        <v>76</v>
      </c>
      <c r="O110" s="30"/>
    </row>
    <row r="111" spans="1:16" s="24" customFormat="1" ht="57" thickBot="1" x14ac:dyDescent="0.3">
      <c r="A111" s="20" t="s">
        <v>468</v>
      </c>
      <c r="B111" s="19" t="s">
        <v>561</v>
      </c>
      <c r="C111" s="20">
        <f>(79391.74*1.21)+ (279758.77*1.21)</f>
        <v>434572.11710000003</v>
      </c>
      <c r="D111" s="20">
        <f>(79391.74*1.21)+ (279758.77*1.21)</f>
        <v>434572.11710000003</v>
      </c>
      <c r="E111" s="20"/>
      <c r="F111" s="20"/>
      <c r="G111" s="20"/>
      <c r="H111" s="20"/>
      <c r="I111" s="20">
        <f>D111*0.8</f>
        <v>347657.69368000003</v>
      </c>
      <c r="J111" s="20">
        <f>D111-I111</f>
        <v>86914.423420000006</v>
      </c>
      <c r="K111" s="26">
        <v>2026</v>
      </c>
      <c r="L111" s="39" t="s">
        <v>560</v>
      </c>
      <c r="M111" s="20" t="s">
        <v>11</v>
      </c>
      <c r="N111" s="20" t="s">
        <v>76</v>
      </c>
      <c r="O111" s="20"/>
    </row>
    <row r="112" spans="1:16" s="38" customFormat="1" ht="90.75" thickBot="1" x14ac:dyDescent="0.3">
      <c r="A112" s="33" t="s">
        <v>469</v>
      </c>
      <c r="B112" s="34" t="s">
        <v>567</v>
      </c>
      <c r="C112" s="35">
        <v>1236396.9099999999</v>
      </c>
      <c r="D112" s="35">
        <v>185459.54</v>
      </c>
      <c r="E112" s="35">
        <v>1050937.3700000001</v>
      </c>
      <c r="F112" s="35"/>
      <c r="G112" s="35"/>
      <c r="H112" s="35"/>
      <c r="I112" s="35"/>
      <c r="J112" s="35">
        <f>C112</f>
        <v>1236396.9099999999</v>
      </c>
      <c r="K112" s="36">
        <v>2026</v>
      </c>
      <c r="L112" s="37" t="s">
        <v>569</v>
      </c>
      <c r="M112" s="36" t="s">
        <v>11</v>
      </c>
      <c r="N112" s="36" t="s">
        <v>76</v>
      </c>
      <c r="O112" s="36"/>
    </row>
    <row r="113" spans="1:16" ht="42.75" customHeight="1" thickBot="1" x14ac:dyDescent="0.3">
      <c r="A113" s="47" t="s">
        <v>96</v>
      </c>
      <c r="B113" s="47"/>
      <c r="C113" s="11">
        <f>SUM(C114:C122)</f>
        <v>3259995.58</v>
      </c>
      <c r="D113" s="11">
        <f t="shared" ref="D113:H113" si="9">SUM(D114:D122)</f>
        <v>234725.87</v>
      </c>
      <c r="E113" s="11">
        <f t="shared" si="9"/>
        <v>2662469.71</v>
      </c>
      <c r="F113" s="11">
        <f t="shared" si="9"/>
        <v>364000</v>
      </c>
      <c r="G113" s="11">
        <f t="shared" si="9"/>
        <v>70000</v>
      </c>
      <c r="H113" s="11">
        <f t="shared" si="9"/>
        <v>110000</v>
      </c>
      <c r="I113" s="11"/>
      <c r="J113" s="11"/>
      <c r="K113" s="6"/>
      <c r="L113" s="46"/>
      <c r="M113" s="6"/>
      <c r="N113" s="6"/>
      <c r="O113" s="6"/>
      <c r="P113" s="25"/>
    </row>
    <row r="114" spans="1:16" ht="45.75" thickBot="1" x14ac:dyDescent="0.3">
      <c r="A114" s="20" t="s">
        <v>470</v>
      </c>
      <c r="B114" s="19" t="s">
        <v>99</v>
      </c>
      <c r="C114" s="20">
        <v>50000</v>
      </c>
      <c r="D114" s="20">
        <v>5000</v>
      </c>
      <c r="E114" s="20">
        <v>45000</v>
      </c>
      <c r="F114" s="20"/>
      <c r="G114" s="20">
        <v>50000</v>
      </c>
      <c r="H114" s="20"/>
      <c r="I114" s="20"/>
      <c r="J114" s="20"/>
      <c r="K114" s="26">
        <v>2022</v>
      </c>
      <c r="L114" s="39" t="s">
        <v>101</v>
      </c>
      <c r="M114" s="20" t="s">
        <v>22</v>
      </c>
      <c r="N114" s="20" t="s">
        <v>76</v>
      </c>
      <c r="O114" s="20" t="s">
        <v>302</v>
      </c>
      <c r="P114" s="24"/>
    </row>
    <row r="115" spans="1:16" ht="169.5" thickBot="1" x14ac:dyDescent="0.3">
      <c r="A115" s="12" t="s">
        <v>471</v>
      </c>
      <c r="B115" s="16" t="s">
        <v>250</v>
      </c>
      <c r="C115" s="8">
        <v>59995.58</v>
      </c>
      <c r="D115" s="8">
        <f>C115-E115</f>
        <v>39025.870000000003</v>
      </c>
      <c r="E115" s="8">
        <v>20969.71</v>
      </c>
      <c r="F115" s="8"/>
      <c r="G115" s="8"/>
      <c r="H115" s="8"/>
      <c r="I115" s="8"/>
      <c r="J115" s="8"/>
      <c r="K115" s="2">
        <v>2023</v>
      </c>
      <c r="L115" s="43" t="s">
        <v>251</v>
      </c>
      <c r="M115" s="2" t="s">
        <v>252</v>
      </c>
      <c r="N115" s="2" t="s">
        <v>76</v>
      </c>
      <c r="O115" s="2" t="s">
        <v>302</v>
      </c>
    </row>
    <row r="116" spans="1:16" ht="102" thickBot="1" x14ac:dyDescent="0.3">
      <c r="A116" s="20" t="s">
        <v>472</v>
      </c>
      <c r="B116" s="19" t="s">
        <v>211</v>
      </c>
      <c r="C116" s="20">
        <v>80000</v>
      </c>
      <c r="D116" s="20">
        <f>C116*0.1</f>
        <v>8000</v>
      </c>
      <c r="E116" s="20">
        <f>C116*0.9</f>
        <v>72000</v>
      </c>
      <c r="F116" s="20"/>
      <c r="G116" s="20"/>
      <c r="H116" s="20">
        <v>80000</v>
      </c>
      <c r="I116" s="20"/>
      <c r="J116" s="20"/>
      <c r="K116" s="26">
        <v>2023</v>
      </c>
      <c r="L116" s="39" t="s">
        <v>202</v>
      </c>
      <c r="M116" s="20" t="s">
        <v>11</v>
      </c>
      <c r="N116" s="20" t="s">
        <v>76</v>
      </c>
      <c r="O116" s="20" t="s">
        <v>302</v>
      </c>
      <c r="P116" s="24"/>
    </row>
    <row r="117" spans="1:16" ht="23.25" thickBot="1" x14ac:dyDescent="0.3">
      <c r="A117" s="12" t="s">
        <v>473</v>
      </c>
      <c r="B117" s="16" t="s">
        <v>104</v>
      </c>
      <c r="C117" s="8">
        <v>30000</v>
      </c>
      <c r="D117" s="8">
        <v>30000</v>
      </c>
      <c r="E117" s="8"/>
      <c r="F117" s="8"/>
      <c r="G117" s="8"/>
      <c r="H117" s="8">
        <v>30000</v>
      </c>
      <c r="I117" s="8"/>
      <c r="J117" s="8"/>
      <c r="K117" s="2">
        <v>2023</v>
      </c>
      <c r="L117" s="43" t="s">
        <v>296</v>
      </c>
      <c r="M117" s="2" t="s">
        <v>29</v>
      </c>
      <c r="N117" s="2" t="s">
        <v>76</v>
      </c>
      <c r="O117" s="2" t="s">
        <v>302</v>
      </c>
    </row>
    <row r="118" spans="1:16" ht="23.25" thickBot="1" x14ac:dyDescent="0.3">
      <c r="A118" s="20" t="s">
        <v>474</v>
      </c>
      <c r="B118" s="19" t="s">
        <v>298</v>
      </c>
      <c r="C118" s="20">
        <v>50000</v>
      </c>
      <c r="D118" s="20">
        <v>50000</v>
      </c>
      <c r="E118" s="20"/>
      <c r="F118" s="20"/>
      <c r="G118" s="20"/>
      <c r="H118" s="20"/>
      <c r="I118" s="20"/>
      <c r="J118" s="20"/>
      <c r="K118" s="26">
        <v>2025</v>
      </c>
      <c r="L118" s="39" t="s">
        <v>297</v>
      </c>
      <c r="M118" s="20" t="s">
        <v>29</v>
      </c>
      <c r="N118" s="20" t="s">
        <v>100</v>
      </c>
      <c r="O118" s="20"/>
      <c r="P118" s="24"/>
    </row>
    <row r="119" spans="1:16" ht="15.75" thickBot="1" x14ac:dyDescent="0.3">
      <c r="A119" s="12" t="s">
        <v>475</v>
      </c>
      <c r="B119" s="16" t="s">
        <v>199</v>
      </c>
      <c r="C119" s="8">
        <v>24000</v>
      </c>
      <c r="D119" s="8">
        <f>C119*0.2</f>
        <v>4800</v>
      </c>
      <c r="E119" s="8">
        <f>C119*0.85</f>
        <v>20400</v>
      </c>
      <c r="F119" s="8"/>
      <c r="G119" s="8"/>
      <c r="H119" s="8"/>
      <c r="I119" s="8"/>
      <c r="J119" s="8"/>
      <c r="K119" s="2">
        <v>2024</v>
      </c>
      <c r="L119" s="43" t="s">
        <v>200</v>
      </c>
      <c r="M119" s="2" t="s">
        <v>201</v>
      </c>
      <c r="N119" s="2" t="s">
        <v>76</v>
      </c>
      <c r="O119" s="2"/>
    </row>
    <row r="120" spans="1:16" ht="23.25" thickBot="1" x14ac:dyDescent="0.3">
      <c r="A120" s="20" t="s">
        <v>476</v>
      </c>
      <c r="B120" s="19" t="s">
        <v>97</v>
      </c>
      <c r="C120" s="20">
        <v>20000</v>
      </c>
      <c r="D120" s="20">
        <v>20000</v>
      </c>
      <c r="E120" s="20"/>
      <c r="F120" s="20"/>
      <c r="G120" s="20">
        <v>20000</v>
      </c>
      <c r="H120" s="20"/>
      <c r="I120" s="20"/>
      <c r="J120" s="20"/>
      <c r="K120" s="26">
        <v>2026</v>
      </c>
      <c r="L120" s="39" t="s">
        <v>98</v>
      </c>
      <c r="M120" s="20" t="s">
        <v>60</v>
      </c>
      <c r="N120" s="20" t="s">
        <v>76</v>
      </c>
      <c r="O120" s="20"/>
      <c r="P120" s="24"/>
    </row>
    <row r="121" spans="1:16" ht="34.5" thickBot="1" x14ac:dyDescent="0.3">
      <c r="A121" s="12" t="s">
        <v>477</v>
      </c>
      <c r="B121" s="16" t="s">
        <v>105</v>
      </c>
      <c r="C121" s="8">
        <v>346000</v>
      </c>
      <c r="D121" s="8">
        <v>51900</v>
      </c>
      <c r="E121" s="8">
        <v>294100</v>
      </c>
      <c r="F121" s="8"/>
      <c r="G121" s="8"/>
      <c r="H121" s="8"/>
      <c r="I121" s="8"/>
      <c r="J121" s="8"/>
      <c r="K121" s="2">
        <v>2027</v>
      </c>
      <c r="L121" s="43" t="s">
        <v>106</v>
      </c>
      <c r="M121" s="2" t="s">
        <v>11</v>
      </c>
      <c r="N121" s="2" t="s">
        <v>76</v>
      </c>
      <c r="O121" s="2"/>
    </row>
    <row r="122" spans="1:16" ht="34.5" thickBot="1" x14ac:dyDescent="0.3">
      <c r="A122" s="20" t="s">
        <v>478</v>
      </c>
      <c r="B122" s="19" t="s">
        <v>107</v>
      </c>
      <c r="C122" s="20">
        <v>2600000</v>
      </c>
      <c r="D122" s="20">
        <v>26000</v>
      </c>
      <c r="E122" s="20">
        <v>2210000</v>
      </c>
      <c r="F122" s="20">
        <v>364000</v>
      </c>
      <c r="G122" s="20"/>
      <c r="H122" s="20"/>
      <c r="I122" s="20"/>
      <c r="J122" s="20"/>
      <c r="K122" s="26">
        <v>2027</v>
      </c>
      <c r="L122" s="39" t="s">
        <v>108</v>
      </c>
      <c r="M122" s="20" t="s">
        <v>109</v>
      </c>
      <c r="N122" s="20" t="s">
        <v>76</v>
      </c>
      <c r="O122" s="20"/>
      <c r="P122" s="24"/>
    </row>
    <row r="123" spans="1:16" ht="135.75" thickBot="1" x14ac:dyDescent="0.3">
      <c r="A123" s="41" t="s">
        <v>479</v>
      </c>
      <c r="B123" s="42" t="s">
        <v>572</v>
      </c>
      <c r="C123" s="8">
        <v>645257.32999999996</v>
      </c>
      <c r="D123" s="8">
        <v>414164.33</v>
      </c>
      <c r="E123" s="8">
        <v>231093</v>
      </c>
      <c r="F123" s="8"/>
      <c r="G123" s="8"/>
      <c r="H123" s="8"/>
      <c r="I123" s="8"/>
      <c r="J123" s="8">
        <f>C123</f>
        <v>645257.32999999996</v>
      </c>
      <c r="K123" s="2">
        <v>2026</v>
      </c>
      <c r="L123" s="43" t="s">
        <v>573</v>
      </c>
      <c r="M123" s="20" t="s">
        <v>11</v>
      </c>
      <c r="N123" s="20" t="s">
        <v>76</v>
      </c>
      <c r="O123" s="2"/>
    </row>
    <row r="124" spans="1:16" ht="42" customHeight="1" thickBot="1" x14ac:dyDescent="0.3">
      <c r="A124" s="48" t="s">
        <v>110</v>
      </c>
      <c r="B124" s="49"/>
      <c r="C124" s="10">
        <f>C125+C153+C163</f>
        <v>16376861.3188</v>
      </c>
      <c r="D124" s="10">
        <f t="shared" ref="D124:H124" si="10">D125+D153+D163</f>
        <v>4957915.0728199994</v>
      </c>
      <c r="E124" s="10">
        <f t="shared" si="10"/>
        <v>7524169.43298</v>
      </c>
      <c r="F124" s="10">
        <f t="shared" si="10"/>
        <v>3874998.1329999999</v>
      </c>
      <c r="G124" s="10">
        <f t="shared" si="10"/>
        <v>595986.13</v>
      </c>
      <c r="H124" s="10">
        <f t="shared" si="10"/>
        <v>2407494.9277999997</v>
      </c>
      <c r="I124" s="10"/>
      <c r="J124" s="10"/>
      <c r="K124" s="4"/>
      <c r="L124" s="45"/>
      <c r="M124" s="4"/>
      <c r="N124" s="4"/>
      <c r="O124" s="4"/>
    </row>
    <row r="125" spans="1:16" ht="42.75" customHeight="1" thickBot="1" x14ac:dyDescent="0.3">
      <c r="A125" s="47" t="s">
        <v>111</v>
      </c>
      <c r="B125" s="47"/>
      <c r="C125" s="11">
        <f>SUM(C126:C152)</f>
        <v>12169113.5188</v>
      </c>
      <c r="D125" s="11">
        <f t="shared" ref="D125:H125" si="11">SUM(D126:D152)</f>
        <v>4088360.19282</v>
      </c>
      <c r="E125" s="11">
        <f t="shared" si="11"/>
        <v>3746876.5129800001</v>
      </c>
      <c r="F125" s="11">
        <f t="shared" si="11"/>
        <v>2693498.1329999999</v>
      </c>
      <c r="G125" s="11">
        <f t="shared" si="11"/>
        <v>538871.13</v>
      </c>
      <c r="H125" s="11">
        <f t="shared" si="11"/>
        <v>2332494.9277999997</v>
      </c>
      <c r="I125" s="11"/>
      <c r="J125" s="11"/>
      <c r="K125" s="7"/>
      <c r="L125" s="44"/>
      <c r="M125" s="7"/>
      <c r="N125" s="7"/>
      <c r="O125" s="7"/>
    </row>
    <row r="126" spans="1:16" ht="180.75" thickBot="1" x14ac:dyDescent="0.3">
      <c r="A126" s="12" t="s">
        <v>480</v>
      </c>
      <c r="B126" s="16" t="s">
        <v>185</v>
      </c>
      <c r="C126" s="8">
        <v>156390.53</v>
      </c>
      <c r="D126" s="8">
        <v>23458.58</v>
      </c>
      <c r="E126" s="8"/>
      <c r="F126" s="8">
        <v>132931.95000000001</v>
      </c>
      <c r="G126" s="8">
        <v>156390.53</v>
      </c>
      <c r="H126" s="8"/>
      <c r="I126" s="8"/>
      <c r="J126" s="8"/>
      <c r="K126" s="2">
        <v>2022</v>
      </c>
      <c r="L126" s="43" t="s">
        <v>186</v>
      </c>
      <c r="M126" s="2" t="s">
        <v>57</v>
      </c>
      <c r="N126" s="2" t="s">
        <v>208</v>
      </c>
      <c r="O126" s="2" t="s">
        <v>302</v>
      </c>
    </row>
    <row r="127" spans="1:16" ht="45.75" thickBot="1" x14ac:dyDescent="0.3">
      <c r="A127" s="20" t="s">
        <v>481</v>
      </c>
      <c r="B127" s="19" t="s">
        <v>529</v>
      </c>
      <c r="C127" s="20">
        <v>455641.44</v>
      </c>
      <c r="D127" s="20">
        <f>C127*0.15</f>
        <v>68346.216</v>
      </c>
      <c r="E127" s="20"/>
      <c r="F127" s="20">
        <f>C127-D127</f>
        <v>387295.22399999999</v>
      </c>
      <c r="G127" s="20">
        <v>277480.59999999998</v>
      </c>
      <c r="H127" s="20">
        <v>178160.84</v>
      </c>
      <c r="I127" s="20"/>
      <c r="J127" s="20"/>
      <c r="K127" s="26">
        <v>2022</v>
      </c>
      <c r="L127" s="39" t="s">
        <v>187</v>
      </c>
      <c r="M127" s="20" t="s">
        <v>188</v>
      </c>
      <c r="N127" s="20" t="s">
        <v>206</v>
      </c>
      <c r="O127" s="20" t="s">
        <v>302</v>
      </c>
      <c r="P127" s="24"/>
    </row>
    <row r="128" spans="1:16" ht="102" thickBot="1" x14ac:dyDescent="0.3">
      <c r="A128" s="12" t="s">
        <v>482</v>
      </c>
      <c r="B128" s="16" t="s">
        <v>194</v>
      </c>
      <c r="C128" s="8">
        <v>165151.38</v>
      </c>
      <c r="D128" s="8">
        <v>24772.7</v>
      </c>
      <c r="E128" s="8"/>
      <c r="F128" s="8"/>
      <c r="G128" s="8"/>
      <c r="H128" s="8"/>
      <c r="I128" s="8"/>
      <c r="J128" s="8"/>
      <c r="K128" s="2">
        <v>2024</v>
      </c>
      <c r="L128" s="43" t="s">
        <v>275</v>
      </c>
      <c r="M128" s="2" t="s">
        <v>11</v>
      </c>
      <c r="N128" s="2" t="s">
        <v>118</v>
      </c>
      <c r="O128" s="2" t="s">
        <v>302</v>
      </c>
    </row>
    <row r="129" spans="1:16" ht="23.25" thickBot="1" x14ac:dyDescent="0.3">
      <c r="A129" s="20" t="s">
        <v>483</v>
      </c>
      <c r="B129" s="19" t="s">
        <v>227</v>
      </c>
      <c r="C129" s="20">
        <v>78298.009999999995</v>
      </c>
      <c r="D129" s="20">
        <f>C129*0.1</f>
        <v>7829.8009999999995</v>
      </c>
      <c r="E129" s="20"/>
      <c r="F129" s="20">
        <f>C129*0.9</f>
        <v>70468.209000000003</v>
      </c>
      <c r="G129" s="20"/>
      <c r="H129" s="20">
        <v>78298.009999999995</v>
      </c>
      <c r="I129" s="20"/>
      <c r="J129" s="20"/>
      <c r="K129" s="26">
        <v>2023</v>
      </c>
      <c r="L129" s="39" t="s">
        <v>228</v>
      </c>
      <c r="M129" s="20" t="s">
        <v>11</v>
      </c>
      <c r="N129" s="20" t="s">
        <v>122</v>
      </c>
      <c r="O129" s="20" t="s">
        <v>341</v>
      </c>
      <c r="P129" s="24"/>
    </row>
    <row r="130" spans="1:16" ht="57" thickBot="1" x14ac:dyDescent="0.3">
      <c r="A130" s="12" t="s">
        <v>484</v>
      </c>
      <c r="B130" s="16" t="s">
        <v>125</v>
      </c>
      <c r="C130" s="8">
        <v>500000</v>
      </c>
      <c r="D130" s="8">
        <v>75000</v>
      </c>
      <c r="E130" s="8">
        <v>425000</v>
      </c>
      <c r="F130" s="8"/>
      <c r="G130" s="8"/>
      <c r="H130" s="8">
        <v>200000</v>
      </c>
      <c r="I130" s="8"/>
      <c r="J130" s="8"/>
      <c r="K130" s="2">
        <v>2022</v>
      </c>
      <c r="L130" s="43" t="s">
        <v>126</v>
      </c>
      <c r="M130" s="2" t="s">
        <v>11</v>
      </c>
      <c r="N130" s="2" t="s">
        <v>164</v>
      </c>
      <c r="O130" s="2"/>
    </row>
    <row r="131" spans="1:16" ht="45.75" thickBot="1" x14ac:dyDescent="0.3">
      <c r="A131" s="20" t="s">
        <v>485</v>
      </c>
      <c r="B131" s="19" t="s">
        <v>150</v>
      </c>
      <c r="C131" s="20">
        <v>859000</v>
      </c>
      <c r="D131" s="20">
        <v>59000</v>
      </c>
      <c r="E131" s="20"/>
      <c r="F131" s="20">
        <v>800000</v>
      </c>
      <c r="G131" s="20"/>
      <c r="H131" s="20"/>
      <c r="I131" s="20"/>
      <c r="J131" s="20"/>
      <c r="K131" s="26">
        <v>2022</v>
      </c>
      <c r="L131" s="39" t="s">
        <v>149</v>
      </c>
      <c r="M131" s="20" t="s">
        <v>40</v>
      </c>
      <c r="N131" s="20" t="s">
        <v>114</v>
      </c>
      <c r="O131" s="20"/>
      <c r="P131" s="24"/>
    </row>
    <row r="132" spans="1:16" ht="113.25" thickBot="1" x14ac:dyDescent="0.3">
      <c r="A132" s="12" t="s">
        <v>486</v>
      </c>
      <c r="B132" s="16" t="s">
        <v>239</v>
      </c>
      <c r="C132" s="8">
        <v>255796.91</v>
      </c>
      <c r="D132" s="8">
        <v>46869.54</v>
      </c>
      <c r="E132" s="8"/>
      <c r="F132" s="8">
        <v>208927.37</v>
      </c>
      <c r="G132" s="8"/>
      <c r="H132" s="8">
        <v>165000</v>
      </c>
      <c r="I132" s="8"/>
      <c r="J132" s="8"/>
      <c r="K132" s="2">
        <v>2023</v>
      </c>
      <c r="L132" s="43" t="s">
        <v>240</v>
      </c>
      <c r="M132" s="2" t="s">
        <v>112</v>
      </c>
      <c r="N132" s="2" t="s">
        <v>114</v>
      </c>
      <c r="O132" s="2" t="s">
        <v>552</v>
      </c>
    </row>
    <row r="133" spans="1:16" ht="57" thickBot="1" x14ac:dyDescent="0.3">
      <c r="A133" s="20" t="s">
        <v>487</v>
      </c>
      <c r="B133" s="19" t="s">
        <v>119</v>
      </c>
      <c r="C133" s="20">
        <v>217469.77</v>
      </c>
      <c r="D133" s="20">
        <f>C133</f>
        <v>217469.77</v>
      </c>
      <c r="E133" s="20"/>
      <c r="F133" s="20"/>
      <c r="G133" s="20"/>
      <c r="H133" s="20">
        <f>C133</f>
        <v>217469.77</v>
      </c>
      <c r="I133" s="20"/>
      <c r="J133" s="20"/>
      <c r="K133" s="26">
        <v>2025</v>
      </c>
      <c r="L133" s="39" t="s">
        <v>175</v>
      </c>
      <c r="M133" s="20" t="s">
        <v>22</v>
      </c>
      <c r="N133" s="20" t="s">
        <v>207</v>
      </c>
      <c r="O133" s="20"/>
      <c r="P133" s="24"/>
    </row>
    <row r="134" spans="1:16" ht="34.5" thickBot="1" x14ac:dyDescent="0.3">
      <c r="A134" s="12" t="s">
        <v>488</v>
      </c>
      <c r="B134" s="16" t="s">
        <v>176</v>
      </c>
      <c r="C134" s="8">
        <v>110000</v>
      </c>
      <c r="D134" s="8">
        <v>110000</v>
      </c>
      <c r="E134" s="8"/>
      <c r="F134" s="8"/>
      <c r="G134" s="8">
        <v>70000</v>
      </c>
      <c r="H134" s="8"/>
      <c r="I134" s="8"/>
      <c r="J134" s="8"/>
      <c r="K134" s="2">
        <v>2024</v>
      </c>
      <c r="L134" s="43" t="s">
        <v>184</v>
      </c>
      <c r="M134" s="2" t="s">
        <v>11</v>
      </c>
      <c r="N134" s="2" t="s">
        <v>209</v>
      </c>
      <c r="O134" s="2"/>
    </row>
    <row r="135" spans="1:16" ht="23.25" thickBot="1" x14ac:dyDescent="0.3">
      <c r="A135" s="20" t="s">
        <v>489</v>
      </c>
      <c r="B135" s="19" t="s">
        <v>508</v>
      </c>
      <c r="C135" s="20">
        <v>215148.8388</v>
      </c>
      <c r="D135" s="20">
        <f>C135*0.15</f>
        <v>32272.325819999998</v>
      </c>
      <c r="E135" s="20">
        <f>C135*0.85</f>
        <v>182876.51298</v>
      </c>
      <c r="F135" s="20"/>
      <c r="G135" s="20"/>
      <c r="H135" s="20">
        <f>C135</f>
        <v>215148.8388</v>
      </c>
      <c r="I135" s="20"/>
      <c r="J135" s="20"/>
      <c r="K135" s="26">
        <v>2023</v>
      </c>
      <c r="L135" s="39" t="s">
        <v>198</v>
      </c>
      <c r="M135" s="20" t="s">
        <v>197</v>
      </c>
      <c r="N135" s="20" t="s">
        <v>114</v>
      </c>
      <c r="O135" s="20"/>
      <c r="P135" s="24"/>
    </row>
    <row r="136" spans="1:16" ht="45.75" thickBot="1" x14ac:dyDescent="0.3">
      <c r="A136" s="12" t="s">
        <v>490</v>
      </c>
      <c r="B136" s="16" t="s">
        <v>307</v>
      </c>
      <c r="C136" s="8">
        <v>320191.03999999998</v>
      </c>
      <c r="D136" s="8">
        <v>320191.03999999998</v>
      </c>
      <c r="E136" s="8"/>
      <c r="F136" s="8"/>
      <c r="G136" s="8"/>
      <c r="H136" s="8"/>
      <c r="I136" s="8"/>
      <c r="J136" s="8"/>
      <c r="K136" s="2">
        <v>2024</v>
      </c>
      <c r="L136" s="43" t="s">
        <v>265</v>
      </c>
      <c r="M136" s="2" t="s">
        <v>11</v>
      </c>
      <c r="N136" s="2" t="s">
        <v>114</v>
      </c>
      <c r="O136" s="2" t="s">
        <v>552</v>
      </c>
    </row>
    <row r="137" spans="1:16" ht="45.75" thickBot="1" x14ac:dyDescent="0.3">
      <c r="A137" s="20" t="s">
        <v>491</v>
      </c>
      <c r="B137" s="19" t="s">
        <v>219</v>
      </c>
      <c r="C137" s="20">
        <v>215233.12</v>
      </c>
      <c r="D137" s="20">
        <v>215233.12</v>
      </c>
      <c r="E137" s="20"/>
      <c r="F137" s="20">
        <f>C137-D137</f>
        <v>0</v>
      </c>
      <c r="G137" s="20"/>
      <c r="H137" s="20">
        <v>150000</v>
      </c>
      <c r="I137" s="20"/>
      <c r="J137" s="20"/>
      <c r="K137" s="26">
        <v>2023</v>
      </c>
      <c r="L137" s="39" t="s">
        <v>220</v>
      </c>
      <c r="M137" s="20" t="s">
        <v>11</v>
      </c>
      <c r="N137" s="20" t="s">
        <v>114</v>
      </c>
      <c r="O137" s="20"/>
      <c r="P137" s="24"/>
    </row>
    <row r="138" spans="1:16" ht="79.5" thickBot="1" x14ac:dyDescent="0.3">
      <c r="A138" s="12" t="s">
        <v>492</v>
      </c>
      <c r="B138" s="16" t="s">
        <v>308</v>
      </c>
      <c r="C138" s="8">
        <v>503276.13</v>
      </c>
      <c r="D138" s="8">
        <v>85691.42</v>
      </c>
      <c r="E138" s="8"/>
      <c r="F138" s="8">
        <v>417584.71</v>
      </c>
      <c r="G138" s="8"/>
      <c r="H138" s="8"/>
      <c r="I138" s="8"/>
      <c r="J138" s="8"/>
      <c r="K138" s="2">
        <v>2024</v>
      </c>
      <c r="L138" s="43" t="s">
        <v>270</v>
      </c>
      <c r="M138" s="2" t="s">
        <v>11</v>
      </c>
      <c r="N138" s="2" t="s">
        <v>114</v>
      </c>
      <c r="O138" s="2" t="s">
        <v>552</v>
      </c>
    </row>
    <row r="139" spans="1:16" ht="147" thickBot="1" x14ac:dyDescent="0.3">
      <c r="A139" s="20" t="s">
        <v>493</v>
      </c>
      <c r="B139" s="19" t="s">
        <v>306</v>
      </c>
      <c r="C139" s="20">
        <v>291831.14</v>
      </c>
      <c r="D139" s="20">
        <v>291831.14</v>
      </c>
      <c r="E139" s="20"/>
      <c r="F139" s="20"/>
      <c r="G139" s="20"/>
      <c r="H139" s="20"/>
      <c r="I139" s="20"/>
      <c r="J139" s="20"/>
      <c r="K139" s="26">
        <v>2024</v>
      </c>
      <c r="L139" s="39" t="s">
        <v>271</v>
      </c>
      <c r="M139" s="20" t="s">
        <v>11</v>
      </c>
      <c r="N139" s="20"/>
      <c r="O139" s="20" t="s">
        <v>552</v>
      </c>
      <c r="P139" s="24"/>
    </row>
    <row r="140" spans="1:16" ht="90.75" thickBot="1" x14ac:dyDescent="0.3">
      <c r="A140" s="12" t="s">
        <v>494</v>
      </c>
      <c r="B140" s="16" t="s">
        <v>191</v>
      </c>
      <c r="C140" s="8">
        <f>D140+E140</f>
        <v>621730</v>
      </c>
      <c r="D140" s="8">
        <v>107730</v>
      </c>
      <c r="E140" s="8">
        <v>514000</v>
      </c>
      <c r="F140" s="8"/>
      <c r="G140" s="8"/>
      <c r="H140" s="8"/>
      <c r="I140" s="8"/>
      <c r="J140" s="8"/>
      <c r="K140" s="2">
        <v>2024</v>
      </c>
      <c r="L140" s="43" t="s">
        <v>212</v>
      </c>
      <c r="M140" s="2" t="s">
        <v>11</v>
      </c>
      <c r="N140" s="2" t="s">
        <v>114</v>
      </c>
      <c r="O140" s="2" t="s">
        <v>552</v>
      </c>
    </row>
    <row r="141" spans="1:16" ht="23.25" thickBot="1" x14ac:dyDescent="0.3">
      <c r="A141" s="20" t="s">
        <v>495</v>
      </c>
      <c r="B141" s="19" t="s">
        <v>553</v>
      </c>
      <c r="C141" s="20">
        <v>1500000</v>
      </c>
      <c r="D141" s="20"/>
      <c r="E141" s="20"/>
      <c r="F141" s="20"/>
      <c r="G141" s="20"/>
      <c r="H141" s="20"/>
      <c r="I141" s="20"/>
      <c r="J141" s="20"/>
      <c r="K141" s="26"/>
      <c r="L141" s="39" t="s">
        <v>334</v>
      </c>
      <c r="M141" s="20" t="s">
        <v>11</v>
      </c>
      <c r="N141" s="20" t="s">
        <v>123</v>
      </c>
      <c r="O141" s="20"/>
      <c r="P141" s="24"/>
    </row>
    <row r="142" spans="1:16" ht="34.5" thickBot="1" x14ac:dyDescent="0.3">
      <c r="A142" s="12" t="s">
        <v>496</v>
      </c>
      <c r="B142" s="16" t="s">
        <v>116</v>
      </c>
      <c r="C142" s="8">
        <v>54000</v>
      </c>
      <c r="D142" s="8">
        <v>54000</v>
      </c>
      <c r="E142" s="8"/>
      <c r="F142" s="8"/>
      <c r="G142" s="8"/>
      <c r="H142" s="8">
        <v>54000</v>
      </c>
      <c r="I142" s="8"/>
      <c r="J142" s="8"/>
      <c r="K142" s="2">
        <v>2025</v>
      </c>
      <c r="L142" s="43" t="s">
        <v>117</v>
      </c>
      <c r="M142" s="2" t="s">
        <v>57</v>
      </c>
      <c r="N142" s="2" t="s">
        <v>113</v>
      </c>
      <c r="O142" s="2"/>
    </row>
    <row r="143" spans="1:16" ht="23.25" thickBot="1" x14ac:dyDescent="0.3">
      <c r="A143" s="20" t="s">
        <v>497</v>
      </c>
      <c r="B143" s="19" t="s">
        <v>124</v>
      </c>
      <c r="C143" s="20">
        <v>20000</v>
      </c>
      <c r="D143" s="20">
        <v>20000</v>
      </c>
      <c r="E143" s="20"/>
      <c r="F143" s="20"/>
      <c r="G143" s="20">
        <v>20000</v>
      </c>
      <c r="H143" s="20"/>
      <c r="I143" s="20"/>
      <c r="J143" s="20"/>
      <c r="K143" s="26">
        <v>2025</v>
      </c>
      <c r="L143" s="39" t="s">
        <v>157</v>
      </c>
      <c r="M143" s="20" t="s">
        <v>11</v>
      </c>
      <c r="N143" s="20" t="s">
        <v>114</v>
      </c>
      <c r="O143" s="20"/>
      <c r="P143" s="24"/>
    </row>
    <row r="144" spans="1:16" ht="23.25" thickBot="1" x14ac:dyDescent="0.3">
      <c r="A144" s="12" t="s">
        <v>498</v>
      </c>
      <c r="B144" s="16" t="s">
        <v>165</v>
      </c>
      <c r="C144" s="8">
        <v>30000</v>
      </c>
      <c r="D144" s="8">
        <v>30000</v>
      </c>
      <c r="E144" s="8"/>
      <c r="F144" s="8"/>
      <c r="G144" s="8">
        <v>15000</v>
      </c>
      <c r="H144" s="8">
        <v>15000</v>
      </c>
      <c r="I144" s="8"/>
      <c r="J144" s="8"/>
      <c r="K144" s="2">
        <v>2026</v>
      </c>
      <c r="L144" s="43" t="s">
        <v>155</v>
      </c>
      <c r="M144" s="2" t="s">
        <v>11</v>
      </c>
      <c r="N144" s="2" t="s">
        <v>210</v>
      </c>
      <c r="O144" s="2"/>
    </row>
    <row r="145" spans="1:16" ht="23.25" thickBot="1" x14ac:dyDescent="0.3">
      <c r="A145" s="20" t="s">
        <v>499</v>
      </c>
      <c r="B145" s="19" t="s">
        <v>156</v>
      </c>
      <c r="C145" s="20">
        <v>25000</v>
      </c>
      <c r="D145" s="20">
        <v>25000</v>
      </c>
      <c r="E145" s="20"/>
      <c r="F145" s="20"/>
      <c r="G145" s="20"/>
      <c r="H145" s="20">
        <v>25000</v>
      </c>
      <c r="I145" s="20"/>
      <c r="J145" s="20"/>
      <c r="K145" s="26">
        <v>2026</v>
      </c>
      <c r="L145" s="39" t="s">
        <v>115</v>
      </c>
      <c r="M145" s="20" t="s">
        <v>11</v>
      </c>
      <c r="N145" s="20" t="s">
        <v>123</v>
      </c>
      <c r="O145" s="20"/>
      <c r="P145" s="24"/>
    </row>
    <row r="146" spans="1:16" ht="34.5" thickBot="1" x14ac:dyDescent="0.3">
      <c r="A146" s="12" t="s">
        <v>500</v>
      </c>
      <c r="B146" s="16" t="s">
        <v>229</v>
      </c>
      <c r="C146" s="8">
        <v>52111.38</v>
      </c>
      <c r="D146" s="8">
        <f>C146-F146</f>
        <v>14616.71</v>
      </c>
      <c r="E146" s="8"/>
      <c r="F146" s="8">
        <v>37494.67</v>
      </c>
      <c r="G146" s="8"/>
      <c r="H146" s="8">
        <v>52111.38</v>
      </c>
      <c r="I146" s="8"/>
      <c r="J146" s="8"/>
      <c r="K146" s="2">
        <v>2026</v>
      </c>
      <c r="L146" s="43" t="s">
        <v>196</v>
      </c>
      <c r="M146" s="2" t="s">
        <v>11</v>
      </c>
      <c r="N146" s="2"/>
      <c r="O146" s="2"/>
    </row>
    <row r="147" spans="1:16" ht="23.25" thickBot="1" x14ac:dyDescent="0.3">
      <c r="A147" s="20" t="s">
        <v>501</v>
      </c>
      <c r="B147" s="19" t="s">
        <v>120</v>
      </c>
      <c r="C147" s="20">
        <v>1000000</v>
      </c>
      <c r="D147" s="20">
        <v>100500</v>
      </c>
      <c r="E147" s="20">
        <v>500000</v>
      </c>
      <c r="F147" s="20">
        <v>399500</v>
      </c>
      <c r="G147" s="20"/>
      <c r="H147" s="20">
        <v>30000</v>
      </c>
      <c r="I147" s="20"/>
      <c r="J147" s="20"/>
      <c r="K147" s="26">
        <v>2027</v>
      </c>
      <c r="L147" s="39" t="s">
        <v>121</v>
      </c>
      <c r="M147" s="20" t="s">
        <v>29</v>
      </c>
      <c r="N147" s="20" t="s">
        <v>131</v>
      </c>
      <c r="O147" s="20"/>
      <c r="P147" s="24"/>
    </row>
    <row r="148" spans="1:16" ht="34.5" thickBot="1" x14ac:dyDescent="0.3">
      <c r="A148" s="12" t="s">
        <v>502</v>
      </c>
      <c r="B148" s="16" t="s">
        <v>520</v>
      </c>
      <c r="C148" s="8">
        <v>174443.98</v>
      </c>
      <c r="D148" s="8">
        <f>C148</f>
        <v>174443.98</v>
      </c>
      <c r="E148" s="8"/>
      <c r="F148" s="8"/>
      <c r="G148" s="8"/>
      <c r="H148" s="8">
        <f>D148</f>
        <v>174443.98</v>
      </c>
      <c r="I148" s="8"/>
      <c r="J148" s="8"/>
      <c r="K148" s="2">
        <v>2025</v>
      </c>
      <c r="L148" s="43" t="s">
        <v>521</v>
      </c>
      <c r="M148" s="2" t="s">
        <v>23</v>
      </c>
      <c r="N148" s="2" t="s">
        <v>114</v>
      </c>
      <c r="O148" s="2"/>
    </row>
    <row r="149" spans="1:16" ht="34.5" thickBot="1" x14ac:dyDescent="0.3">
      <c r="A149" s="20" t="s">
        <v>503</v>
      </c>
      <c r="B149" s="19" t="s">
        <v>522</v>
      </c>
      <c r="C149" s="20">
        <v>319060.21999999997</v>
      </c>
      <c r="D149" s="20">
        <f>C149-F149</f>
        <v>79764.219999999972</v>
      </c>
      <c r="E149" s="20"/>
      <c r="F149" s="20">
        <v>239296</v>
      </c>
      <c r="G149" s="20"/>
      <c r="H149" s="20">
        <f>C149</f>
        <v>319060.21999999997</v>
      </c>
      <c r="I149" s="20"/>
      <c r="J149" s="20"/>
      <c r="K149" s="26">
        <v>2025</v>
      </c>
      <c r="L149" s="39" t="s">
        <v>523</v>
      </c>
      <c r="M149" s="20" t="s">
        <v>524</v>
      </c>
      <c r="N149" s="20" t="s">
        <v>114</v>
      </c>
      <c r="O149" s="20" t="s">
        <v>552</v>
      </c>
      <c r="P149" s="24"/>
    </row>
    <row r="150" spans="1:16" ht="237" thickBot="1" x14ac:dyDescent="0.3">
      <c r="A150" s="12" t="s">
        <v>504</v>
      </c>
      <c r="B150" s="16" t="s">
        <v>529</v>
      </c>
      <c r="C150" s="8">
        <v>1142854.49</v>
      </c>
      <c r="D150" s="8">
        <f>C150</f>
        <v>1142854.49</v>
      </c>
      <c r="E150" s="8"/>
      <c r="F150" s="8"/>
      <c r="G150" s="8"/>
      <c r="H150" s="8">
        <f>C150*0.3</f>
        <v>342856.34700000001</v>
      </c>
      <c r="I150" s="8"/>
      <c r="J150" s="8"/>
      <c r="K150" s="2">
        <v>2025</v>
      </c>
      <c r="L150" s="43" t="s">
        <v>530</v>
      </c>
      <c r="M150" s="2" t="s">
        <v>531</v>
      </c>
      <c r="N150" s="2" t="s">
        <v>206</v>
      </c>
      <c r="O150" s="2"/>
    </row>
    <row r="151" spans="1:16" ht="23.25" thickBot="1" x14ac:dyDescent="0.3">
      <c r="A151" s="20" t="s">
        <v>505</v>
      </c>
      <c r="B151" s="19" t="s">
        <v>543</v>
      </c>
      <c r="C151" s="20">
        <v>386485.14</v>
      </c>
      <c r="D151" s="20">
        <v>386485.14</v>
      </c>
      <c r="E151" s="20"/>
      <c r="F151" s="20"/>
      <c r="G151" s="20"/>
      <c r="H151" s="20">
        <f>D151*0.3</f>
        <v>115945.542</v>
      </c>
      <c r="I151" s="20"/>
      <c r="J151" s="20"/>
      <c r="K151" s="26">
        <v>2025</v>
      </c>
      <c r="L151" s="39" t="s">
        <v>544</v>
      </c>
      <c r="M151" s="20" t="s">
        <v>524</v>
      </c>
      <c r="N151" s="20" t="s">
        <v>114</v>
      </c>
      <c r="O151" s="20"/>
      <c r="P151" s="24"/>
    </row>
    <row r="152" spans="1:16" ht="79.5" thickBot="1" x14ac:dyDescent="0.3">
      <c r="A152" s="12" t="s">
        <v>506</v>
      </c>
      <c r="B152" s="16" t="s">
        <v>554</v>
      </c>
      <c r="C152" s="8">
        <v>2500000</v>
      </c>
      <c r="D152" s="8">
        <f>C152-E152</f>
        <v>375000</v>
      </c>
      <c r="E152" s="8">
        <v>2125000</v>
      </c>
      <c r="F152" s="8"/>
      <c r="G152" s="8"/>
      <c r="H152" s="8"/>
      <c r="I152" s="8">
        <f>D152</f>
        <v>375000</v>
      </c>
      <c r="J152" s="8"/>
      <c r="K152" s="2">
        <v>2026</v>
      </c>
      <c r="L152" s="43" t="s">
        <v>555</v>
      </c>
      <c r="M152" s="2" t="s">
        <v>11</v>
      </c>
      <c r="N152" s="2" t="s">
        <v>114</v>
      </c>
      <c r="O152" s="2"/>
    </row>
    <row r="153" spans="1:16" ht="42.75" customHeight="1" thickBot="1" x14ac:dyDescent="0.3">
      <c r="A153" s="47" t="s">
        <v>127</v>
      </c>
      <c r="B153" s="47"/>
      <c r="C153" s="11">
        <f>SUM(C154:C162)</f>
        <v>2774163</v>
      </c>
      <c r="D153" s="11">
        <f t="shared" ref="D153:I153" si="12">SUM(D154:D162)</f>
        <v>625322.19999999995</v>
      </c>
      <c r="E153" s="11">
        <f t="shared" si="12"/>
        <v>3037940.8</v>
      </c>
      <c r="F153" s="11">
        <f t="shared" si="12"/>
        <v>1181500</v>
      </c>
      <c r="G153" s="11">
        <f t="shared" si="12"/>
        <v>57115</v>
      </c>
      <c r="H153" s="11">
        <f t="shared" si="12"/>
        <v>0</v>
      </c>
      <c r="I153" s="11">
        <f t="shared" si="12"/>
        <v>0</v>
      </c>
      <c r="J153" s="11"/>
      <c r="K153" s="7"/>
      <c r="L153" s="44"/>
      <c r="M153" s="7"/>
      <c r="N153" s="7"/>
      <c r="O153" s="7"/>
    </row>
    <row r="154" spans="1:16" ht="23.25" thickBot="1" x14ac:dyDescent="0.3">
      <c r="A154" s="20" t="s">
        <v>507</v>
      </c>
      <c r="B154" s="19" t="s">
        <v>140</v>
      </c>
      <c r="C154" s="20">
        <v>189000</v>
      </c>
      <c r="D154" s="20">
        <v>189000</v>
      </c>
      <c r="E154" s="20"/>
      <c r="F154" s="20"/>
      <c r="G154" s="20"/>
      <c r="H154" s="20"/>
      <c r="I154" s="20"/>
      <c r="J154" s="20"/>
      <c r="K154" s="26">
        <v>2021</v>
      </c>
      <c r="L154" s="39" t="s">
        <v>141</v>
      </c>
      <c r="M154" s="20" t="s">
        <v>11</v>
      </c>
      <c r="N154" s="20" t="s">
        <v>114</v>
      </c>
      <c r="O154" s="20" t="s">
        <v>340</v>
      </c>
      <c r="P154" s="24"/>
    </row>
    <row r="155" spans="1:16" ht="45.75" thickBot="1" x14ac:dyDescent="0.3">
      <c r="A155" s="12" t="s">
        <v>512</v>
      </c>
      <c r="B155" s="16" t="s">
        <v>136</v>
      </c>
      <c r="C155" s="8">
        <v>30000</v>
      </c>
      <c r="D155" s="8">
        <v>4500</v>
      </c>
      <c r="E155" s="8"/>
      <c r="F155" s="8">
        <v>25500</v>
      </c>
      <c r="G155" s="8"/>
      <c r="H155" s="8"/>
      <c r="I155" s="8"/>
      <c r="J155" s="8"/>
      <c r="K155" s="2">
        <v>2023</v>
      </c>
      <c r="L155" s="43" t="s">
        <v>137</v>
      </c>
      <c r="M155" s="2" t="s">
        <v>22</v>
      </c>
      <c r="N155" s="2" t="s">
        <v>131</v>
      </c>
      <c r="O155" s="2"/>
    </row>
    <row r="156" spans="1:16" ht="360.75" thickBot="1" x14ac:dyDescent="0.3">
      <c r="A156" s="20" t="s">
        <v>517</v>
      </c>
      <c r="B156" s="19" t="s">
        <v>266</v>
      </c>
      <c r="C156" s="20" t="s">
        <v>267</v>
      </c>
      <c r="D156" s="20"/>
      <c r="E156" s="20">
        <v>2070600</v>
      </c>
      <c r="F156" s="20"/>
      <c r="G156" s="20"/>
      <c r="H156" s="20"/>
      <c r="I156" s="20"/>
      <c r="J156" s="20"/>
      <c r="K156" s="26">
        <v>2024</v>
      </c>
      <c r="L156" s="39" t="s">
        <v>268</v>
      </c>
      <c r="M156" s="20" t="s">
        <v>11</v>
      </c>
      <c r="N156" s="20" t="s">
        <v>131</v>
      </c>
      <c r="O156" s="20"/>
      <c r="P156" s="24"/>
    </row>
    <row r="157" spans="1:16" ht="34.5" thickBot="1" x14ac:dyDescent="0.3">
      <c r="A157" s="12" t="s">
        <v>532</v>
      </c>
      <c r="B157" s="16" t="s">
        <v>177</v>
      </c>
      <c r="C157" s="8">
        <v>57115</v>
      </c>
      <c r="D157" s="8">
        <v>57115</v>
      </c>
      <c r="E157" s="8"/>
      <c r="F157" s="8"/>
      <c r="G157" s="8">
        <v>57115</v>
      </c>
      <c r="H157" s="8"/>
      <c r="I157" s="8"/>
      <c r="J157" s="8"/>
      <c r="K157" s="2">
        <v>2025</v>
      </c>
      <c r="L157" s="43" t="s">
        <v>178</v>
      </c>
      <c r="M157" s="2" t="s">
        <v>130</v>
      </c>
      <c r="N157" s="2" t="s">
        <v>131</v>
      </c>
      <c r="O157" s="2"/>
    </row>
    <row r="158" spans="1:16" ht="34.5" thickBot="1" x14ac:dyDescent="0.3">
      <c r="A158" s="20" t="s">
        <v>533</v>
      </c>
      <c r="B158" s="19" t="s">
        <v>128</v>
      </c>
      <c r="C158" s="20">
        <v>600000</v>
      </c>
      <c r="D158" s="20">
        <v>90000</v>
      </c>
      <c r="E158" s="20"/>
      <c r="F158" s="20">
        <v>510000</v>
      </c>
      <c r="G158" s="20"/>
      <c r="H158" s="20"/>
      <c r="I158" s="20"/>
      <c r="J158" s="20"/>
      <c r="K158" s="26">
        <v>2025</v>
      </c>
      <c r="L158" s="39" t="s">
        <v>129</v>
      </c>
      <c r="M158" s="20" t="s">
        <v>130</v>
      </c>
      <c r="N158" s="20" t="s">
        <v>114</v>
      </c>
      <c r="O158" s="20"/>
      <c r="P158" s="24"/>
    </row>
    <row r="159" spans="1:16" ht="23.25" thickBot="1" x14ac:dyDescent="0.3">
      <c r="A159" s="12" t="s">
        <v>534</v>
      </c>
      <c r="B159" s="16" t="s">
        <v>134</v>
      </c>
      <c r="C159" s="8">
        <v>60000</v>
      </c>
      <c r="D159" s="8">
        <v>9000</v>
      </c>
      <c r="E159" s="8"/>
      <c r="F159" s="8">
        <v>51000</v>
      </c>
      <c r="G159" s="8"/>
      <c r="H159" s="8"/>
      <c r="I159" s="8"/>
      <c r="J159" s="8"/>
      <c r="K159" s="2">
        <v>2025</v>
      </c>
      <c r="L159" s="43" t="s">
        <v>135</v>
      </c>
      <c r="M159" s="2" t="s">
        <v>130</v>
      </c>
      <c r="N159" s="2" t="s">
        <v>80</v>
      </c>
      <c r="O159" s="2"/>
    </row>
    <row r="160" spans="1:16" ht="23.25" thickBot="1" x14ac:dyDescent="0.3">
      <c r="A160" s="20" t="s">
        <v>535</v>
      </c>
      <c r="B160" s="19" t="s">
        <v>142</v>
      </c>
      <c r="C160" s="20">
        <v>1138048</v>
      </c>
      <c r="D160" s="20">
        <v>170707.20000000001</v>
      </c>
      <c r="E160" s="20">
        <v>967340.8</v>
      </c>
      <c r="F160" s="20"/>
      <c r="G160" s="20"/>
      <c r="H160" s="20"/>
      <c r="I160" s="20"/>
      <c r="J160" s="20"/>
      <c r="K160" s="26">
        <v>2026</v>
      </c>
      <c r="L160" s="39" t="s">
        <v>143</v>
      </c>
      <c r="M160" s="20" t="s">
        <v>130</v>
      </c>
      <c r="N160" s="20" t="s">
        <v>131</v>
      </c>
      <c r="O160" s="20"/>
      <c r="P160" s="24"/>
    </row>
    <row r="161" spans="1:16" ht="23.25" thickBot="1" x14ac:dyDescent="0.3">
      <c r="A161" s="12" t="s">
        <v>538</v>
      </c>
      <c r="B161" s="16" t="s">
        <v>138</v>
      </c>
      <c r="C161" s="8">
        <v>400000</v>
      </c>
      <c r="D161" s="8">
        <v>60000</v>
      </c>
      <c r="E161" s="8"/>
      <c r="F161" s="8">
        <v>340000</v>
      </c>
      <c r="G161" s="8"/>
      <c r="H161" s="8"/>
      <c r="I161" s="8"/>
      <c r="J161" s="8"/>
      <c r="K161" s="2">
        <v>2027</v>
      </c>
      <c r="L161" s="43" t="s">
        <v>139</v>
      </c>
      <c r="M161" s="2" t="s">
        <v>102</v>
      </c>
      <c r="N161" s="2" t="s">
        <v>131</v>
      </c>
      <c r="O161" s="2"/>
    </row>
    <row r="162" spans="1:16" ht="23.25" thickBot="1" x14ac:dyDescent="0.3">
      <c r="A162" s="20" t="s">
        <v>539</v>
      </c>
      <c r="B162" s="19" t="s">
        <v>132</v>
      </c>
      <c r="C162" s="20">
        <v>300000</v>
      </c>
      <c r="D162" s="20">
        <v>45000</v>
      </c>
      <c r="E162" s="20"/>
      <c r="F162" s="20">
        <v>255000</v>
      </c>
      <c r="G162" s="20"/>
      <c r="H162" s="20"/>
      <c r="I162" s="20"/>
      <c r="J162" s="20"/>
      <c r="K162" s="26">
        <v>2027</v>
      </c>
      <c r="L162" s="39" t="s">
        <v>133</v>
      </c>
      <c r="M162" s="20" t="s">
        <v>130</v>
      </c>
      <c r="N162" s="20" t="s">
        <v>145</v>
      </c>
      <c r="O162" s="20"/>
      <c r="P162" s="24"/>
    </row>
    <row r="163" spans="1:16" ht="42.75" customHeight="1" thickBot="1" x14ac:dyDescent="0.3">
      <c r="A163" s="47" t="s">
        <v>144</v>
      </c>
      <c r="B163" s="47"/>
      <c r="C163" s="11">
        <f>SUM(C164:C170)</f>
        <v>1433584.8</v>
      </c>
      <c r="D163" s="11">
        <f t="shared" ref="D163:I163" si="13">SUM(D164:D170)</f>
        <v>244232.68</v>
      </c>
      <c r="E163" s="11">
        <f t="shared" si="13"/>
        <v>739352.12</v>
      </c>
      <c r="F163" s="11">
        <f t="shared" si="13"/>
        <v>0</v>
      </c>
      <c r="G163" s="11">
        <f t="shared" si="13"/>
        <v>0</v>
      </c>
      <c r="H163" s="11">
        <f t="shared" si="13"/>
        <v>75000</v>
      </c>
      <c r="I163" s="11">
        <f t="shared" si="13"/>
        <v>171019.41</v>
      </c>
      <c r="J163" s="11"/>
      <c r="K163" s="7"/>
      <c r="L163" s="44"/>
      <c r="M163" s="7"/>
      <c r="N163" s="7"/>
      <c r="O163" s="7"/>
    </row>
    <row r="164" spans="1:16" ht="23.25" thickBot="1" x14ac:dyDescent="0.3">
      <c r="A164" s="20" t="s">
        <v>545</v>
      </c>
      <c r="B164" s="16" t="s">
        <v>146</v>
      </c>
      <c r="C164" s="8">
        <v>45000</v>
      </c>
      <c r="D164" s="8">
        <v>45000</v>
      </c>
      <c r="E164" s="8"/>
      <c r="F164" s="8"/>
      <c r="G164" s="8"/>
      <c r="H164" s="8">
        <v>25000</v>
      </c>
      <c r="I164" s="8"/>
      <c r="J164" s="8"/>
      <c r="K164" s="2">
        <v>2022</v>
      </c>
      <c r="L164" s="43" t="s">
        <v>147</v>
      </c>
      <c r="M164" s="2" t="s">
        <v>11</v>
      </c>
      <c r="N164" s="2" t="s">
        <v>189</v>
      </c>
      <c r="O164" s="2"/>
    </row>
    <row r="165" spans="1:16" ht="23.25" thickBot="1" x14ac:dyDescent="0.3">
      <c r="A165" s="12" t="s">
        <v>546</v>
      </c>
      <c r="B165" s="19" t="s">
        <v>278</v>
      </c>
      <c r="C165" s="20">
        <v>475167</v>
      </c>
      <c r="D165" s="20">
        <v>71275.05</v>
      </c>
      <c r="E165" s="20">
        <v>403891.95</v>
      </c>
      <c r="F165" s="20"/>
      <c r="G165" s="20"/>
      <c r="H165" s="20"/>
      <c r="I165" s="20"/>
      <c r="J165" s="20"/>
      <c r="K165" s="26">
        <v>2024</v>
      </c>
      <c r="L165" s="39" t="s">
        <v>166</v>
      </c>
      <c r="M165" s="20" t="s">
        <v>11</v>
      </c>
      <c r="N165" s="20" t="s">
        <v>189</v>
      </c>
      <c r="O165" s="20"/>
      <c r="P165" s="24"/>
    </row>
    <row r="166" spans="1:16" ht="34.5" thickBot="1" x14ac:dyDescent="0.3">
      <c r="A166" s="20" t="s">
        <v>556</v>
      </c>
      <c r="B166" s="16" t="s">
        <v>151</v>
      </c>
      <c r="C166" s="8">
        <v>30000</v>
      </c>
      <c r="D166" s="8"/>
      <c r="E166" s="8">
        <v>30000</v>
      </c>
      <c r="F166" s="8"/>
      <c r="G166" s="8"/>
      <c r="H166" s="8">
        <v>30000</v>
      </c>
      <c r="I166" s="8"/>
      <c r="J166" s="8"/>
      <c r="K166" s="2">
        <v>2026</v>
      </c>
      <c r="L166" s="43" t="s">
        <v>148</v>
      </c>
      <c r="M166" s="2" t="s">
        <v>11</v>
      </c>
      <c r="N166" s="2" t="s">
        <v>189</v>
      </c>
      <c r="O166" s="2"/>
    </row>
    <row r="167" spans="1:16" ht="68.25" thickBot="1" x14ac:dyDescent="0.3">
      <c r="A167" s="12" t="s">
        <v>562</v>
      </c>
      <c r="B167" s="19" t="s">
        <v>277</v>
      </c>
      <c r="C167" s="20">
        <v>201199.31</v>
      </c>
      <c r="D167" s="20">
        <v>30179.9</v>
      </c>
      <c r="E167" s="20">
        <v>171019.41</v>
      </c>
      <c r="F167" s="20"/>
      <c r="G167" s="20"/>
      <c r="H167" s="20"/>
      <c r="I167" s="20">
        <f>E167</f>
        <v>171019.41</v>
      </c>
      <c r="J167" s="20">
        <f>D167</f>
        <v>30179.9</v>
      </c>
      <c r="K167" s="26">
        <v>2025</v>
      </c>
      <c r="L167" s="39" t="s">
        <v>279</v>
      </c>
      <c r="M167" s="20" t="s">
        <v>11</v>
      </c>
      <c r="N167" s="20" t="s">
        <v>189</v>
      </c>
      <c r="O167" s="20"/>
      <c r="P167" s="24"/>
    </row>
    <row r="168" spans="1:16" ht="57" thickBot="1" x14ac:dyDescent="0.3">
      <c r="A168" s="20" t="s">
        <v>565</v>
      </c>
      <c r="B168" s="16" t="s">
        <v>282</v>
      </c>
      <c r="C168" s="8">
        <v>212218.49</v>
      </c>
      <c r="D168" s="8">
        <f>C168-E168</f>
        <v>94777.73</v>
      </c>
      <c r="E168" s="8">
        <v>117440.76</v>
      </c>
      <c r="F168" s="8"/>
      <c r="G168" s="8"/>
      <c r="H168" s="8"/>
      <c r="I168" s="8"/>
      <c r="J168" s="8"/>
      <c r="K168" s="2">
        <v>2025</v>
      </c>
      <c r="L168" s="43" t="s">
        <v>283</v>
      </c>
      <c r="M168" s="2" t="s">
        <v>11</v>
      </c>
      <c r="N168" s="2" t="s">
        <v>189</v>
      </c>
      <c r="O168" s="2"/>
    </row>
    <row r="169" spans="1:16" ht="34.5" thickBot="1" x14ac:dyDescent="0.3">
      <c r="A169" s="12" t="s">
        <v>568</v>
      </c>
      <c r="B169" s="19" t="s">
        <v>299</v>
      </c>
      <c r="C169" s="20">
        <v>20000</v>
      </c>
      <c r="D169" s="20">
        <v>3000</v>
      </c>
      <c r="E169" s="20">
        <v>17000</v>
      </c>
      <c r="F169" s="20"/>
      <c r="G169" s="20"/>
      <c r="H169" s="20">
        <v>20000</v>
      </c>
      <c r="I169" s="20"/>
      <c r="J169" s="20"/>
      <c r="K169" s="26">
        <v>2024</v>
      </c>
      <c r="L169" s="39" t="s">
        <v>335</v>
      </c>
      <c r="M169" s="20" t="s">
        <v>11</v>
      </c>
      <c r="N169" s="20" t="s">
        <v>189</v>
      </c>
      <c r="O169" s="20"/>
      <c r="P169" s="24"/>
    </row>
    <row r="170" spans="1:16" ht="124.5" thickBot="1" x14ac:dyDescent="0.3">
      <c r="A170" s="12" t="s">
        <v>574</v>
      </c>
      <c r="B170" s="16" t="s">
        <v>525</v>
      </c>
      <c r="C170" s="8">
        <v>450000</v>
      </c>
      <c r="D170" s="8" t="s">
        <v>527</v>
      </c>
      <c r="E170" s="8" t="s">
        <v>528</v>
      </c>
      <c r="F170" s="8"/>
      <c r="G170" s="8"/>
      <c r="H170" s="8"/>
      <c r="I170" s="8"/>
      <c r="J170" s="8"/>
      <c r="K170" s="2">
        <v>2026</v>
      </c>
      <c r="L170" s="43" t="s">
        <v>526</v>
      </c>
      <c r="M170" s="2" t="s">
        <v>11</v>
      </c>
      <c r="N170" s="2" t="s">
        <v>189</v>
      </c>
      <c r="O170" s="2"/>
    </row>
  </sheetData>
  <autoFilter ref="A1:N163" xr:uid="{00000000-0009-0000-0000-000000000000}"/>
  <mergeCells count="11">
    <mergeCell ref="A26:B26"/>
    <mergeCell ref="A98:B98"/>
    <mergeCell ref="A99:B99"/>
    <mergeCell ref="A48:B48"/>
    <mergeCell ref="A3:B3"/>
    <mergeCell ref="A4:B4"/>
    <mergeCell ref="A163:B163"/>
    <mergeCell ref="A153:B153"/>
    <mergeCell ref="A124:B124"/>
    <mergeCell ref="A125:B125"/>
    <mergeCell ref="A113:B113"/>
  </mergeCells>
  <pageMargins left="1.15625" right="0.7" top="0.75" bottom="0.75" header="0.3" footer="0.3"/>
  <pageSetup paperSize="9" scale="4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2</vt:i4>
      </vt:variant>
    </vt:vector>
  </HeadingPairs>
  <TitlesOfParts>
    <vt:vector size="3" baseType="lpstr">
      <vt:lpstr>Lapa1</vt:lpstr>
      <vt:lpstr>Lapa1!_Hlk226394690</vt:lpstr>
      <vt:lpstr>Lapa1!_Hlk95398931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Ramona</dc:creator>
  <cp:lastModifiedBy>EvijaCipule</cp:lastModifiedBy>
  <cp:lastPrinted>2025-01-15T11:58:05Z</cp:lastPrinted>
  <dcterms:created xsi:type="dcterms:W3CDTF">2022-04-04T07:30:39Z</dcterms:created>
  <dcterms:modified xsi:type="dcterms:W3CDTF">2026-04-08T09:51:12Z</dcterms:modified>
</cp:coreProperties>
</file>